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165" windowWidth="16335" windowHeight="12435"/>
  </bookViews>
  <sheets>
    <sheet name="Inledning" sheetId="12" r:id="rId1"/>
    <sheet name="Kommentarer" sheetId="13" r:id="rId2"/>
    <sheet name="Prognos 2016" sheetId="3" r:id="rId3"/>
    <sheet name="Prognos 2017" sheetId="6" r:id="rId4"/>
    <sheet name="Prognos 2018" sheetId="9" r:id="rId5"/>
    <sheet name="Prognos 2019" sheetId="11" r:id="rId6"/>
    <sheet name="Prognos 2020" sheetId="10" r:id="rId7"/>
  </sheets>
  <definedNames>
    <definedName name="_xlnm._FilterDatabase" localSheetId="0" hidden="1">Inledning!$A$40:$A$70</definedName>
    <definedName name="Lärosäte">Inledning!$A$39:$A$70</definedName>
  </definedNames>
  <calcPr calcId="145621"/>
</workbook>
</file>

<file path=xl/calcChain.xml><?xml version="1.0" encoding="utf-8"?>
<calcChain xmlns="http://schemas.openxmlformats.org/spreadsheetml/2006/main">
  <c r="B2" i="10" l="1"/>
  <c r="B2" i="11"/>
  <c r="A2" i="11"/>
  <c r="B2" i="9"/>
  <c r="B2" i="6"/>
  <c r="C2" i="3"/>
  <c r="D2" i="13"/>
  <c r="A74" i="12"/>
  <c r="H19" i="3"/>
  <c r="H18" i="3"/>
  <c r="B77" i="3"/>
  <c r="C77" i="3"/>
  <c r="F77" i="3"/>
  <c r="G77" i="3"/>
  <c r="H48" i="3"/>
  <c r="D48" i="3"/>
  <c r="D19" i="3"/>
  <c r="D18" i="10"/>
  <c r="D10" i="10"/>
  <c r="D9" i="10"/>
  <c r="D8" i="10"/>
  <c r="D7" i="10"/>
  <c r="D18" i="11"/>
  <c r="D10" i="11"/>
  <c r="D9" i="11"/>
  <c r="D8" i="11"/>
  <c r="D7" i="11"/>
  <c r="D18" i="9"/>
  <c r="D10" i="9"/>
  <c r="D9" i="9"/>
  <c r="D8" i="9"/>
  <c r="D7" i="9"/>
  <c r="D18" i="6"/>
  <c r="D10" i="6"/>
  <c r="D9" i="6"/>
  <c r="D8" i="6"/>
  <c r="D7" i="6"/>
  <c r="H18" i="10"/>
  <c r="H18" i="11"/>
  <c r="H18" i="9"/>
  <c r="H18" i="6"/>
  <c r="H27" i="10"/>
  <c r="H26" i="10"/>
  <c r="H25" i="10"/>
  <c r="H24" i="10"/>
  <c r="H23" i="10"/>
  <c r="H22" i="10"/>
  <c r="H21" i="10"/>
  <c r="H20" i="10"/>
  <c r="H19" i="10"/>
  <c r="H17" i="10"/>
  <c r="H16" i="10"/>
  <c r="H15" i="10"/>
  <c r="H14" i="10"/>
  <c r="H13" i="10"/>
  <c r="H12" i="10"/>
  <c r="H11" i="10"/>
  <c r="H10" i="10"/>
  <c r="H9" i="10"/>
  <c r="H8" i="10"/>
  <c r="H7" i="10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H8" i="11"/>
  <c r="H7" i="11"/>
  <c r="H27" i="9"/>
  <c r="H26" i="9"/>
  <c r="H25" i="9"/>
  <c r="H24" i="9"/>
  <c r="H23" i="9"/>
  <c r="H22" i="9"/>
  <c r="H21" i="9"/>
  <c r="H20" i="9"/>
  <c r="H19" i="9"/>
  <c r="H17" i="9"/>
  <c r="H16" i="9"/>
  <c r="H15" i="9"/>
  <c r="H14" i="9"/>
  <c r="H13" i="9"/>
  <c r="H12" i="9"/>
  <c r="H11" i="9"/>
  <c r="H10" i="9"/>
  <c r="H9" i="9"/>
  <c r="H8" i="9"/>
  <c r="H7" i="9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7" i="6"/>
  <c r="D11" i="11"/>
  <c r="B75" i="12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D1" i="13"/>
  <c r="B76" i="12"/>
  <c r="H8" i="3"/>
  <c r="H37" i="3"/>
  <c r="H9" i="3"/>
  <c r="H38" i="3"/>
  <c r="H10" i="3"/>
  <c r="H68" i="3" s="1"/>
  <c r="H39" i="3"/>
  <c r="H11" i="3"/>
  <c r="H40" i="3"/>
  <c r="H12" i="3"/>
  <c r="H41" i="3"/>
  <c r="H13" i="3"/>
  <c r="H42" i="3"/>
  <c r="H14" i="3"/>
  <c r="H43" i="3"/>
  <c r="H15" i="3"/>
  <c r="H73" i="3" s="1"/>
  <c r="H44" i="3"/>
  <c r="H16" i="3"/>
  <c r="H74" i="3" s="1"/>
  <c r="H45" i="3"/>
  <c r="H17" i="3"/>
  <c r="H46" i="3"/>
  <c r="H47" i="3"/>
  <c r="H76" i="3" s="1"/>
  <c r="H20" i="3"/>
  <c r="H49" i="3"/>
  <c r="H21" i="3"/>
  <c r="H50" i="3"/>
  <c r="H79" i="3" s="1"/>
  <c r="H22" i="3"/>
  <c r="H51" i="3"/>
  <c r="H23" i="3"/>
  <c r="H81" i="3"/>
  <c r="H52" i="3"/>
  <c r="H24" i="3"/>
  <c r="H53" i="3"/>
  <c r="H25" i="3"/>
  <c r="H83" i="3" s="1"/>
  <c r="H54" i="3"/>
  <c r="H26" i="3"/>
  <c r="H55" i="3"/>
  <c r="H27" i="3"/>
  <c r="H85" i="3" s="1"/>
  <c r="H56" i="3"/>
  <c r="H28" i="3"/>
  <c r="H57" i="3"/>
  <c r="D11" i="10"/>
  <c r="D12" i="10"/>
  <c r="D13" i="10"/>
  <c r="D14" i="10"/>
  <c r="D15" i="10"/>
  <c r="D16" i="10"/>
  <c r="D17" i="10"/>
  <c r="D19" i="10"/>
  <c r="D20" i="10"/>
  <c r="D21" i="10"/>
  <c r="D22" i="10"/>
  <c r="D23" i="10"/>
  <c r="D24" i="10"/>
  <c r="D25" i="10"/>
  <c r="D26" i="10"/>
  <c r="D27" i="10"/>
  <c r="D12" i="11"/>
  <c r="D13" i="11"/>
  <c r="D14" i="11"/>
  <c r="D15" i="11"/>
  <c r="D16" i="11"/>
  <c r="D17" i="11"/>
  <c r="D19" i="11"/>
  <c r="D20" i="11"/>
  <c r="D21" i="11"/>
  <c r="D22" i="11"/>
  <c r="D23" i="11"/>
  <c r="D24" i="11"/>
  <c r="D25" i="11"/>
  <c r="D26" i="11"/>
  <c r="D27" i="11"/>
  <c r="D11" i="9"/>
  <c r="D12" i="9"/>
  <c r="D13" i="9"/>
  <c r="D14" i="9"/>
  <c r="D15" i="9"/>
  <c r="D16" i="9"/>
  <c r="D17" i="9"/>
  <c r="D19" i="9"/>
  <c r="D20" i="9"/>
  <c r="D21" i="9"/>
  <c r="D22" i="9"/>
  <c r="D23" i="9"/>
  <c r="D24" i="9"/>
  <c r="D25" i="9"/>
  <c r="D26" i="9"/>
  <c r="D27" i="9"/>
  <c r="D11" i="6"/>
  <c r="D12" i="6"/>
  <c r="D13" i="6"/>
  <c r="D14" i="6"/>
  <c r="D15" i="6"/>
  <c r="D16" i="6"/>
  <c r="D17" i="6"/>
  <c r="D19" i="6"/>
  <c r="D20" i="6"/>
  <c r="D21" i="6"/>
  <c r="D22" i="6"/>
  <c r="D23" i="6"/>
  <c r="D24" i="6"/>
  <c r="D25" i="6"/>
  <c r="D26" i="6"/>
  <c r="D27" i="6"/>
  <c r="D8" i="3"/>
  <c r="D37" i="3"/>
  <c r="D9" i="3"/>
  <c r="D38" i="3"/>
  <c r="D10" i="3"/>
  <c r="D39" i="3"/>
  <c r="D68" i="3" s="1"/>
  <c r="D11" i="3"/>
  <c r="D40" i="3"/>
  <c r="D12" i="3"/>
  <c r="D41" i="3"/>
  <c r="D13" i="3"/>
  <c r="D42" i="3"/>
  <c r="D14" i="3"/>
  <c r="D43" i="3"/>
  <c r="D15" i="3"/>
  <c r="D44" i="3"/>
  <c r="D16" i="3"/>
  <c r="D45" i="3"/>
  <c r="D74" i="3" s="1"/>
  <c r="D17" i="3"/>
  <c r="D46" i="3"/>
  <c r="D18" i="3"/>
  <c r="D47" i="3"/>
  <c r="D76" i="3" s="1"/>
  <c r="D20" i="3"/>
  <c r="D49" i="3"/>
  <c r="D21" i="3"/>
  <c r="D50" i="3"/>
  <c r="D79" i="3" s="1"/>
  <c r="D22" i="3"/>
  <c r="D51" i="3"/>
  <c r="D23" i="3"/>
  <c r="D52" i="3"/>
  <c r="D24" i="3"/>
  <c r="D53" i="3"/>
  <c r="D25" i="3"/>
  <c r="D54" i="3"/>
  <c r="D26" i="3"/>
  <c r="D55" i="3"/>
  <c r="D27" i="3"/>
  <c r="D56" i="3"/>
  <c r="D85" i="3" s="1"/>
  <c r="D28" i="3"/>
  <c r="D86" i="3" s="1"/>
  <c r="D57" i="3"/>
  <c r="D44" i="10"/>
  <c r="H44" i="10"/>
  <c r="H92" i="3"/>
  <c r="H91" i="3"/>
  <c r="H34" i="6"/>
  <c r="H34" i="9"/>
  <c r="H34" i="11"/>
  <c r="D92" i="3"/>
  <c r="D91" i="3"/>
  <c r="D34" i="6"/>
  <c r="D34" i="9"/>
  <c r="D34" i="11"/>
  <c r="B2" i="3"/>
  <c r="D34" i="10"/>
  <c r="H34" i="10"/>
  <c r="H44" i="11"/>
  <c r="D44" i="11"/>
  <c r="H44" i="9"/>
  <c r="D44" i="9"/>
  <c r="H105" i="3"/>
  <c r="H44" i="6"/>
  <c r="H102" i="3"/>
  <c r="D105" i="3"/>
  <c r="D44" i="6"/>
  <c r="D102" i="3"/>
  <c r="A2" i="10"/>
  <c r="A2" i="9"/>
  <c r="A2" i="6"/>
  <c r="C3" i="3"/>
  <c r="B28" i="11"/>
  <c r="C28" i="11"/>
  <c r="F28" i="11"/>
  <c r="G28" i="11"/>
  <c r="B28" i="10"/>
  <c r="C28" i="10"/>
  <c r="F28" i="10"/>
  <c r="G28" i="10"/>
  <c r="B28" i="9"/>
  <c r="C28" i="9"/>
  <c r="F28" i="9"/>
  <c r="G28" i="9"/>
  <c r="G28" i="6"/>
  <c r="F28" i="6"/>
  <c r="C28" i="6"/>
  <c r="B28" i="6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G66" i="3"/>
  <c r="F66" i="3"/>
  <c r="F87" i="3"/>
  <c r="C67" i="3"/>
  <c r="C68" i="3"/>
  <c r="C69" i="3"/>
  <c r="C70" i="3"/>
  <c r="C71" i="3"/>
  <c r="C72" i="3"/>
  <c r="C73" i="3"/>
  <c r="C74" i="3"/>
  <c r="C75" i="3"/>
  <c r="C76" i="3"/>
  <c r="C78" i="3"/>
  <c r="C79" i="3"/>
  <c r="C80" i="3"/>
  <c r="C81" i="3"/>
  <c r="C82" i="3"/>
  <c r="C83" i="3"/>
  <c r="C84" i="3"/>
  <c r="C85" i="3"/>
  <c r="C86" i="3"/>
  <c r="C66" i="3"/>
  <c r="C87" i="3"/>
  <c r="B87" i="3"/>
  <c r="G58" i="3"/>
  <c r="F58" i="3"/>
  <c r="C58" i="3"/>
  <c r="B58" i="3"/>
  <c r="G29" i="3"/>
  <c r="F29" i="3"/>
  <c r="C29" i="3"/>
  <c r="B29" i="3"/>
  <c r="G87" i="3"/>
  <c r="H82" i="3"/>
  <c r="H80" i="3"/>
  <c r="H71" i="3"/>
  <c r="D78" i="3"/>
  <c r="H58" i="3"/>
  <c r="D81" i="3"/>
  <c r="H86" i="3"/>
  <c r="H75" i="3"/>
  <c r="H69" i="3"/>
  <c r="H67" i="3"/>
  <c r="D77" i="3"/>
  <c r="D71" i="3"/>
  <c r="D69" i="3"/>
  <c r="D80" i="3"/>
  <c r="D73" i="3"/>
  <c r="D67" i="3"/>
  <c r="H84" i="3"/>
  <c r="H78" i="3"/>
  <c r="D29" i="3"/>
  <c r="D28" i="6" l="1"/>
  <c r="D36" i="6" s="1"/>
  <c r="D75" i="12" s="1"/>
  <c r="D28" i="9"/>
  <c r="D36" i="9" s="1"/>
  <c r="E75" i="12" s="1"/>
  <c r="D28" i="11"/>
  <c r="D36" i="11" s="1"/>
  <c r="F75" i="12" s="1"/>
  <c r="D28" i="10"/>
  <c r="D36" i="10" s="1"/>
  <c r="G75" i="12" s="1"/>
  <c r="D58" i="3"/>
  <c r="H29" i="3"/>
  <c r="D93" i="3"/>
  <c r="H93" i="3"/>
  <c r="H28" i="6"/>
  <c r="H36" i="6" s="1"/>
  <c r="D76" i="12" s="1"/>
  <c r="D84" i="3"/>
  <c r="D82" i="3"/>
  <c r="D75" i="3"/>
  <c r="H66" i="3"/>
  <c r="D66" i="3"/>
  <c r="D72" i="3"/>
  <c r="D70" i="3"/>
  <c r="H28" i="9"/>
  <c r="H36" i="9" s="1"/>
  <c r="E76" i="12" s="1"/>
  <c r="H28" i="11"/>
  <c r="H36" i="11" s="1"/>
  <c r="F76" i="12" s="1"/>
  <c r="H28" i="10"/>
  <c r="H36" i="10" s="1"/>
  <c r="G76" i="12" s="1"/>
  <c r="H72" i="3"/>
  <c r="H70" i="3"/>
  <c r="D83" i="3"/>
  <c r="H77" i="3"/>
  <c r="H87" i="3" l="1"/>
  <c r="H94" i="3" s="1"/>
  <c r="C76" i="12" s="1"/>
  <c r="D87" i="3"/>
  <c r="D94" i="3" s="1"/>
  <c r="C75" i="12" s="1"/>
  <c r="H96" i="3"/>
  <c r="H98" i="3" s="1"/>
  <c r="H100" i="3" s="1"/>
  <c r="D96" i="3" l="1"/>
  <c r="D98" i="3" s="1"/>
  <c r="D100" i="3" s="1"/>
  <c r="D33" i="6" s="1"/>
  <c r="D35" i="6" s="1"/>
  <c r="D38" i="6" s="1"/>
  <c r="D40" i="6" s="1"/>
  <c r="D42" i="6" s="1"/>
  <c r="H99" i="3"/>
  <c r="H33" i="6"/>
  <c r="H35" i="6" s="1"/>
  <c r="H38" i="6" s="1"/>
  <c r="H40" i="6" s="1"/>
  <c r="H42" i="6" s="1"/>
  <c r="D99" i="3"/>
  <c r="H33" i="9" l="1"/>
  <c r="H35" i="9" s="1"/>
  <c r="H38" i="9" s="1"/>
  <c r="H40" i="9" s="1"/>
  <c r="H42" i="9" s="1"/>
  <c r="H41" i="6"/>
  <c r="D33" i="9"/>
  <c r="D35" i="9" s="1"/>
  <c r="D38" i="9" s="1"/>
  <c r="D40" i="9" s="1"/>
  <c r="D42" i="9" s="1"/>
  <c r="D41" i="6"/>
  <c r="D41" i="9" l="1"/>
  <c r="D33" i="11"/>
  <c r="D35" i="11" s="1"/>
  <c r="D38" i="11" s="1"/>
  <c r="D40" i="11" s="1"/>
  <c r="D42" i="11" s="1"/>
  <c r="H33" i="11"/>
  <c r="H35" i="11" s="1"/>
  <c r="H38" i="11" s="1"/>
  <c r="H40" i="11" s="1"/>
  <c r="H42" i="11" s="1"/>
  <c r="H41" i="9"/>
  <c r="H33" i="10" l="1"/>
  <c r="H35" i="10" s="1"/>
  <c r="H38" i="10" s="1"/>
  <c r="H40" i="10" s="1"/>
  <c r="H42" i="10" s="1"/>
  <c r="H41" i="10" s="1"/>
  <c r="H41" i="11"/>
  <c r="D41" i="11"/>
  <c r="D33" i="10"/>
  <c r="D35" i="10" s="1"/>
  <c r="D38" i="10" s="1"/>
  <c r="D40" i="10" s="1"/>
  <c r="D42" i="10" s="1"/>
  <c r="D41" i="10" s="1"/>
</calcChain>
</file>

<file path=xl/sharedStrings.xml><?xml version="1.0" encoding="utf-8"?>
<sst xmlns="http://schemas.openxmlformats.org/spreadsheetml/2006/main" count="479" uniqueCount="131">
  <si>
    <t>HST</t>
  </si>
  <si>
    <t>HPR</t>
  </si>
  <si>
    <t>Summa</t>
  </si>
  <si>
    <t>Utb.omr.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</si>
  <si>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</si>
  <si>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</si>
  <si>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</si>
  <si>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</si>
  <si>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</si>
  <si>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</si>
  <si>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</si>
  <si>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</si>
  <si>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</si>
  <si>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Beräknat</t>
  </si>
  <si>
    <t>Beräknad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</si>
  <si>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</si>
  <si>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</si>
  <si>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</si>
  <si>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</si>
  <si>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</si>
  <si>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</si>
  <si>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</si>
  <si>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</si>
  <si>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</si>
  <si>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</si>
  <si>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</si>
  <si>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utfall</t>
  </si>
  <si>
    <t>total</t>
  </si>
  <si>
    <t>ersättning</t>
  </si>
  <si>
    <t>Tidigare överproduktion</t>
  </si>
  <si>
    <t>Utgående överproduktion</t>
  </si>
  <si>
    <t>Indrag överproduktion</t>
  </si>
  <si>
    <t>Decemberprestationer</t>
  </si>
  <si>
    <t>Tilldelade medel</t>
  </si>
  <si>
    <t>Förändring överproduktion</t>
  </si>
  <si>
    <t>Utgående anslagssparande</t>
  </si>
  <si>
    <t>Belopp i tkr.</t>
  </si>
  <si>
    <t>Oktoberprognos</t>
  </si>
  <si>
    <t>Ingående anslagssparande</t>
  </si>
  <si>
    <t>Decemberprestationer samt sparande av anslag och överproduktion redovisas i enlighet med regleringsbrevets regler.</t>
  </si>
  <si>
    <t>Decemberprestationer samt sparande av anslag och överpoduktion redovisas i enlighet med regleringsbrevets regler.</t>
  </si>
  <si>
    <t>Lärosäte</t>
  </si>
  <si>
    <t xml:space="preserve">Utbildningsområde   </t>
  </si>
  <si>
    <t>Humanistiskt, teologiskt, juridiskt, samhällsvetenskapligt</t>
  </si>
  <si>
    <t>Naturvetenskapligt, tekniskt, farmaceutiskt</t>
  </si>
  <si>
    <t>Odontologiskt</t>
  </si>
  <si>
    <t>Medicinskt</t>
  </si>
  <si>
    <t>Ersättning</t>
  </si>
  <si>
    <t>Takbelopp i fasta priser</t>
  </si>
  <si>
    <t xml:space="preserve">Ersättningsbelopp </t>
  </si>
  <si>
    <t>Ingående anslagsparande</t>
  </si>
  <si>
    <t>Ingående överproduktion</t>
  </si>
  <si>
    <t>Utfall anslag</t>
  </si>
  <si>
    <t>kr</t>
  </si>
  <si>
    <t>tkr</t>
  </si>
  <si>
    <t>Fyll i blått fält</t>
  </si>
  <si>
    <t>Utfall</t>
  </si>
  <si>
    <t>Anslagssparande efter indrag</t>
  </si>
  <si>
    <t>Utgående överproduktion efter indrag</t>
  </si>
  <si>
    <t>Indrag anslagssparande</t>
  </si>
  <si>
    <t>oktober</t>
  </si>
  <si>
    <t xml:space="preserve">På denna sida finns grunddata till beräkningarna. </t>
  </si>
  <si>
    <t>Förbrukning överproduktion</t>
  </si>
  <si>
    <t>Prognossammanställning</t>
  </si>
  <si>
    <t>Kopiera uppgifter till gula fält (inkl. lärosätets namn)</t>
  </si>
  <si>
    <t>Takbelopp 2016</t>
  </si>
  <si>
    <t>april</t>
  </si>
  <si>
    <t>Aprilprognos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</si>
  <si>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</si>
  <si>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</si>
  <si>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</si>
  <si>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</si>
  <si>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</si>
  <si>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</si>
  <si>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</si>
  <si>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</si>
  <si>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</si>
  <si>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Karlstads universitet</t>
  </si>
  <si>
    <t>Linnéuniversitetet</t>
  </si>
  <si>
    <t>Örebro universitet</t>
  </si>
  <si>
    <t>Mittuniversitetet</t>
  </si>
  <si>
    <t>Blekinge tekniska högskola</t>
  </si>
  <si>
    <t>Malmö högskola</t>
  </si>
  <si>
    <t>Mälardalens högskola</t>
  </si>
  <si>
    <t>Gymnastik- och idrottshögskolan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</si>
  <si>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</si>
  <si>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</si>
  <si>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</si>
  <si>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</si>
  <si>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</si>
  <si>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</si>
  <si>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</si>
  <si>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Konstfack</t>
  </si>
  <si>
    <t>Kungl. Konsthögskolan</t>
  </si>
  <si>
    <t>Kungl. Musikhögskolan i Stockholm</t>
  </si>
  <si>
    <t>Södertörns högskola</t>
  </si>
  <si>
    <t>Chalmers tekniska högskola</t>
  </si>
  <si>
    <t>Högskolan i Jönköping</t>
  </si>
  <si>
    <t>Verksamhetsförlagd utb.</t>
  </si>
  <si>
    <t>Verksamhetsförlagd utbildning</t>
  </si>
  <si>
    <t>Används i aprilprognosen</t>
  </si>
  <si>
    <t>Takbelopp 2017</t>
  </si>
  <si>
    <t>Takbelopp 2018</t>
  </si>
  <si>
    <t>Prognos 2018 (inkl dec prest)</t>
  </si>
  <si>
    <t>Stockholms konstnärliga högskola</t>
  </si>
  <si>
    <t>enligt BP 2015 inkl VÄB</t>
  </si>
  <si>
    <t>enligt BP 2016</t>
  </si>
  <si>
    <t>Används i oktoberprognosen</t>
  </si>
  <si>
    <t>Takbelopp 2019</t>
  </si>
  <si>
    <t>Prognos 2019 (inkl dec prest)</t>
  </si>
  <si>
    <t>Kommentarer från lärosäte:</t>
  </si>
  <si>
    <t>I aprilprognosen används takbelopp från BP2016. I oktoberprognosen takbelopp från BP 2017.</t>
  </si>
  <si>
    <t>Takbelopp, fasta priser enligt BP2016, då beräkning för 2020 saknas i BP 2016 är takbeloppet för 2020 detsamma som för 2019.</t>
  </si>
  <si>
    <t>enligt BP 2017</t>
  </si>
  <si>
    <t xml:space="preserve">Tabell 1 Prognos för 2016. </t>
  </si>
  <si>
    <t>Prognos för perioden 1/1 - 30/6 2016</t>
  </si>
  <si>
    <t>Prognos för perioden 30/6 - 31/12 2016</t>
  </si>
  <si>
    <t>Summerad prognos för 2016</t>
  </si>
  <si>
    <t>I samtliga prognoser för 2016 ska takbelopp och ersättningsbelopp från budgetpropositionen för 2016 användas.</t>
  </si>
  <si>
    <t>Tabell 2 Prognos för 2017</t>
  </si>
  <si>
    <t>Prognos 2017 (inkl dec. prest.)</t>
  </si>
  <si>
    <t>I aprilprognosen ska takbelopp och prislappar från BP 2016 användas.</t>
  </si>
  <si>
    <t>I oktberprognosen ska takbelopp och prislappar från BP 2017 användas.</t>
  </si>
  <si>
    <t>Prognos 2016 (inkl dec prest)</t>
  </si>
  <si>
    <t>Tabell 3 Prognos för 2018</t>
  </si>
  <si>
    <t>Tabell 4 Prognos för 2019</t>
  </si>
  <si>
    <t>Tabell 5 Prognos för 2020</t>
  </si>
  <si>
    <t>Takbelopp 2020</t>
  </si>
  <si>
    <t>Prognos 2020 (inkl dec prest)</t>
  </si>
  <si>
    <t>I aprilprognosen ska takbelopp och prislappar från BP 2016 användas. Då BP 2016 inte innehåller beräknade belopp för 2020 används 2019 års takbelopp.</t>
  </si>
  <si>
    <t>Bilaga 8 Utgiftsprognos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</si>
</sst>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##\ ###\ ###\ ##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radeGothic CondEighteen"/>
    </font>
    <font>
      <sz val="10"/>
      <name val="TradeGothic CondEighteen"/>
    </font>
    <font>
      <i/>
      <sz val="10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0" fillId="0" borderId="0" xfId="0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/>
    <xf numFmtId="3" fontId="3" fillId="0" borderId="0" xfId="0" applyNumberFormat="1" applyFont="1"/>
    <xf numFmtId="3" fontId="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0" fillId="0" borderId="2" xfId="0" applyNumberFormat="1" applyBorder="1"/>
    <xf numFmtId="3" fontId="0" fillId="0" borderId="0" xfId="0" applyNumberFormat="1" applyBorder="1" applyAlignment="1">
      <alignment wrapText="1"/>
    </xf>
    <xf numFmtId="3" fontId="4" fillId="0" borderId="3" xfId="0" applyNumberFormat="1" applyFont="1" applyBorder="1" applyAlignment="1">
      <alignment horizontal="center"/>
    </xf>
    <xf numFmtId="3" fontId="5" fillId="0" borderId="0" xfId="0" applyNumberFormat="1" applyFont="1"/>
    <xf numFmtId="3" fontId="0" fillId="0" borderId="4" xfId="0" applyNumberForma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ill="1"/>
    <xf numFmtId="3" fontId="0" fillId="0" borderId="0" xfId="0" applyNumberFormat="1"/>
    <xf numFmtId="9" fontId="0" fillId="0" borderId="0" xfId="1" applyFont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/>
    <xf numFmtId="3" fontId="0" fillId="0" borderId="0" xfId="0" applyNumberFormat="1" applyFill="1" applyBorder="1"/>
    <xf numFmtId="0" fontId="0" fillId="0" borderId="11" xfId="0" applyBorder="1"/>
    <xf numFmtId="3" fontId="0" fillId="0" borderId="11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left"/>
    </xf>
    <xf numFmtId="3" fontId="0" fillId="0" borderId="12" xfId="0" applyNumberFormat="1" applyBorder="1"/>
    <xf numFmtId="9" fontId="6" fillId="0" borderId="0" xfId="1" applyFont="1"/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0" fillId="2" borderId="19" xfId="0" applyFill="1" applyBorder="1"/>
    <xf numFmtId="4" fontId="0" fillId="0" borderId="20" xfId="0" applyNumberFormat="1" applyFill="1" applyBorder="1"/>
    <xf numFmtId="3" fontId="0" fillId="0" borderId="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/>
    <xf numFmtId="3" fontId="10" fillId="0" borderId="0" xfId="0" applyNumberFormat="1" applyFont="1"/>
    <xf numFmtId="3" fontId="10" fillId="0" borderId="0" xfId="0" applyNumberFormat="1" applyFont="1" applyFill="1" applyBorder="1"/>
    <xf numFmtId="3" fontId="5" fillId="0" borderId="11" xfId="0" applyNumberFormat="1" applyFont="1" applyBorder="1"/>
    <xf numFmtId="164" fontId="9" fillId="0" borderId="26" xfId="0" applyNumberFormat="1" applyFont="1" applyFill="1" applyBorder="1"/>
    <xf numFmtId="164" fontId="9" fillId="2" borderId="0" xfId="0" applyNumberFormat="1" applyFont="1" applyFill="1"/>
    <xf numFmtId="3" fontId="9" fillId="2" borderId="0" xfId="0" applyNumberFormat="1" applyFont="1" applyFill="1"/>
    <xf numFmtId="164" fontId="0" fillId="2" borderId="19" xfId="0" applyNumberFormat="1" applyFill="1" applyBorder="1"/>
    <xf numFmtId="165" fontId="9" fillId="0" borderId="0" xfId="0" applyNumberFormat="1" applyFont="1"/>
    <xf numFmtId="165" fontId="0" fillId="0" borderId="0" xfId="0" applyNumberFormat="1"/>
    <xf numFmtId="3" fontId="2" fillId="0" borderId="0" xfId="0" applyNumberFormat="1" applyFont="1" applyBorder="1"/>
    <xf numFmtId="0" fontId="0" fillId="3" borderId="0" xfId="0" applyFill="1"/>
    <xf numFmtId="3" fontId="2" fillId="0" borderId="0" xfId="0" applyNumberFormat="1" applyFont="1" applyFill="1" applyBorder="1"/>
    <xf numFmtId="0" fontId="0" fillId="0" borderId="26" xfId="0" applyFill="1" applyBorder="1"/>
    <xf numFmtId="0" fontId="0" fillId="0" borderId="20" xfId="0" applyFill="1" applyBorder="1"/>
    <xf numFmtId="0" fontId="0" fillId="0" borderId="27" xfId="0" applyFill="1" applyBorder="1"/>
    <xf numFmtId="0" fontId="0" fillId="0" borderId="19" xfId="0" applyFill="1" applyBorder="1"/>
    <xf numFmtId="0" fontId="0" fillId="0" borderId="28" xfId="0" applyFill="1" applyBorder="1"/>
    <xf numFmtId="0" fontId="2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20" xfId="0" applyFont="1" applyFill="1" applyBorder="1"/>
    <xf numFmtId="0" fontId="2" fillId="0" borderId="29" xfId="0" applyFont="1" applyFill="1" applyBorder="1"/>
    <xf numFmtId="0" fontId="0" fillId="0" borderId="29" xfId="0" applyFill="1" applyBorder="1"/>
    <xf numFmtId="0" fontId="2" fillId="0" borderId="30" xfId="0" applyFont="1" applyFill="1" applyBorder="1"/>
    <xf numFmtId="0" fontId="0" fillId="0" borderId="30" xfId="0" applyFill="1" applyBorder="1"/>
    <xf numFmtId="3" fontId="2" fillId="0" borderId="26" xfId="0" applyNumberFormat="1" applyFont="1" applyFill="1" applyBorder="1"/>
    <xf numFmtId="3" fontId="2" fillId="0" borderId="29" xfId="0" applyNumberFormat="1" applyFont="1" applyFill="1" applyBorder="1"/>
    <xf numFmtId="3" fontId="0" fillId="0" borderId="0" xfId="0" applyNumberFormat="1" applyFill="1"/>
    <xf numFmtId="3" fontId="2" fillId="0" borderId="28" xfId="0" applyNumberFormat="1" applyFont="1" applyFill="1" applyBorder="1"/>
    <xf numFmtId="3" fontId="2" fillId="0" borderId="30" xfId="0" applyNumberFormat="1" applyFont="1" applyFill="1" applyBorder="1"/>
    <xf numFmtId="3" fontId="0" fillId="0" borderId="30" xfId="0" applyNumberFormat="1" applyFill="1" applyBorder="1"/>
    <xf numFmtId="0" fontId="2" fillId="0" borderId="28" xfId="0" applyFont="1" applyFill="1" applyBorder="1"/>
    <xf numFmtId="3" fontId="2" fillId="0" borderId="27" xfId="0" applyNumberFormat="1" applyFont="1" applyFill="1" applyBorder="1"/>
    <xf numFmtId="3" fontId="2" fillId="0" borderId="10" xfId="0" applyNumberFormat="1" applyFont="1" applyFill="1" applyBorder="1"/>
    <xf numFmtId="0" fontId="8" fillId="0" borderId="0" xfId="0" applyFont="1" applyFill="1"/>
    <xf numFmtId="0" fontId="2" fillId="0" borderId="31" xfId="0" applyFont="1" applyFill="1" applyBorder="1"/>
    <xf numFmtId="0" fontId="8" fillId="0" borderId="32" xfId="0" applyFont="1" applyFill="1" applyBorder="1"/>
    <xf numFmtId="0" fontId="8" fillId="0" borderId="33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165" fontId="9" fillId="0" borderId="0" xfId="0" applyNumberFormat="1" applyFont="1" applyFill="1" applyBorder="1"/>
    <xf numFmtId="164" fontId="9" fillId="0" borderId="0" xfId="0" applyNumberFormat="1" applyFont="1" applyFill="1" applyBorder="1"/>
    <xf numFmtId="3" fontId="9" fillId="0" borderId="19" xfId="0" applyNumberFormat="1" applyFont="1" applyFill="1" applyBorder="1"/>
    <xf numFmtId="3" fontId="9" fillId="0" borderId="10" xfId="0" applyNumberFormat="1" applyFont="1" applyFill="1" applyBorder="1"/>
    <xf numFmtId="3" fontId="9" fillId="0" borderId="0" xfId="0" applyNumberFormat="1" applyFont="1" applyFill="1"/>
    <xf numFmtId="165" fontId="9" fillId="0" borderId="0" xfId="0" applyNumberFormat="1" applyFont="1" applyFill="1"/>
    <xf numFmtId="165" fontId="0" fillId="0" borderId="0" xfId="0" applyNumberFormat="1" applyFill="1"/>
    <xf numFmtId="3" fontId="9" fillId="0" borderId="20" xfId="0" applyNumberFormat="1" applyFont="1" applyFill="1" applyBorder="1"/>
    <xf numFmtId="164" fontId="5" fillId="0" borderId="28" xfId="0" applyNumberFormat="1" applyFont="1" applyFill="1" applyBorder="1"/>
    <xf numFmtId="0" fontId="5" fillId="0" borderId="0" xfId="0" applyFont="1" applyFill="1" applyBorder="1"/>
    <xf numFmtId="0" fontId="5" fillId="0" borderId="30" xfId="0" applyFont="1" applyFill="1" applyBorder="1"/>
    <xf numFmtId="3" fontId="5" fillId="0" borderId="0" xfId="0" applyNumberFormat="1" applyFont="1" applyFill="1" applyBorder="1"/>
    <xf numFmtId="0" fontId="0" fillId="0" borderId="10" xfId="0" applyFill="1" applyBorder="1"/>
    <xf numFmtId="0" fontId="2" fillId="0" borderId="19" xfId="0" applyFont="1" applyFill="1" applyBorder="1"/>
    <xf numFmtId="0" fontId="2" fillId="0" borderId="27" xfId="0" applyFont="1" applyFill="1" applyBorder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3" fontId="0" fillId="0" borderId="12" xfId="0" applyNumberFormat="1" applyFill="1" applyBorder="1"/>
    <xf numFmtId="3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/>
    </xf>
    <xf numFmtId="3" fontId="0" fillId="0" borderId="6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0" fillId="0" borderId="23" xfId="0" applyNumberFormat="1" applyFont="1" applyFill="1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4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wrapText="1"/>
    </xf>
    <xf numFmtId="3" fontId="0" fillId="0" borderId="2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25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center"/>
    </xf>
    <xf numFmtId="3" fontId="0" fillId="0" borderId="4" xfId="0" applyNumberFormat="1" applyFill="1" applyBorder="1"/>
    <xf numFmtId="3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Fill="1" applyBorder="1" applyAlignment="1"/>
    <xf numFmtId="3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22" xfId="0" applyNumberFormat="1" applyFon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right"/>
    </xf>
    <xf numFmtId="9" fontId="0" fillId="0" borderId="0" xfId="1" applyFont="1" applyFill="1"/>
    <xf numFmtId="3" fontId="0" fillId="0" borderId="11" xfId="0" applyNumberFormat="1" applyFill="1" applyBorder="1"/>
    <xf numFmtId="9" fontId="0" fillId="0" borderId="0" xfId="1" applyFont="1" applyFill="1" applyBorder="1"/>
    <xf numFmtId="3" fontId="2" fillId="0" borderId="0" xfId="0" applyNumberFormat="1" applyFont="1" applyFill="1"/>
    <xf numFmtId="3" fontId="2" fillId="0" borderId="11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/>
    <xf numFmtId="3" fontId="10" fillId="0" borderId="0" xfId="0" applyNumberFormat="1" applyFont="1" applyFill="1"/>
    <xf numFmtId="3" fontId="0" fillId="0" borderId="11" xfId="0" applyNumberFormat="1" applyFont="1" applyFill="1" applyBorder="1" applyAlignment="1">
      <alignment horizontal="right"/>
    </xf>
    <xf numFmtId="3" fontId="10" fillId="0" borderId="11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11" xfId="0" applyFill="1" applyBorder="1"/>
    <xf numFmtId="3" fontId="5" fillId="0" borderId="11" xfId="0" applyNumberFormat="1" applyFont="1" applyFill="1" applyBorder="1"/>
    <xf numFmtId="9" fontId="6" fillId="0" borderId="0" xfId="1" applyFont="1" applyFill="1"/>
    <xf numFmtId="165" fontId="9" fillId="0" borderId="0" xfId="0" applyNumberFormat="1" applyFont="1" applyBorder="1"/>
    <xf numFmtId="3" fontId="0" fillId="4" borderId="29" xfId="0" applyNumberFormat="1" applyFill="1" applyBorder="1"/>
    <xf numFmtId="3" fontId="0" fillId="4" borderId="10" xfId="0" applyNumberFormat="1" applyFill="1" applyBorder="1"/>
    <xf numFmtId="3" fontId="9" fillId="0" borderId="0" xfId="0" applyNumberFormat="1" applyFont="1" applyFill="1" applyBorder="1"/>
    <xf numFmtId="0" fontId="11" fillId="0" borderId="0" xfId="0" applyFont="1"/>
    <xf numFmtId="0" fontId="9" fillId="0" borderId="0" xfId="0" applyFont="1" applyFill="1" applyBorder="1"/>
    <xf numFmtId="3" fontId="9" fillId="0" borderId="29" xfId="0" applyNumberFormat="1" applyFont="1" applyFill="1" applyBorder="1"/>
    <xf numFmtId="3" fontId="9" fillId="0" borderId="30" xfId="0" applyNumberFormat="1" applyFont="1" applyFill="1" applyBorder="1"/>
    <xf numFmtId="0" fontId="2" fillId="0" borderId="0" xfId="0" applyFont="1"/>
    <xf numFmtId="0" fontId="1" fillId="0" borderId="0" xfId="0" applyFont="1"/>
    <xf numFmtId="0" fontId="5" fillId="3" borderId="0" xfId="0" applyFont="1" applyFill="1"/>
    <xf numFmtId="0" fontId="5" fillId="4" borderId="0" xfId="0" applyFont="1" applyFill="1"/>
    <xf numFmtId="0" fontId="12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5" zoomScaleNormal="85" workbookViewId="0">
      <selection activeCell="F2" sqref="F2"/>
    </sheetView>
  </sheetViews>
  <sheetFormatPr defaultRowHeight="12.75" x14ac:dyDescent="0.2"/>
  <cols>
    <col min="1" max="1" width="25.85546875" customWidth="1"/>
    <col min="2" max="2" width="11.140625" customWidth="1"/>
    <col min="3" max="10" width="9.140625" customWidth="1"/>
  </cols>
  <sheetData>
    <row r="1" spans="1:13" ht="22.5" x14ac:dyDescent="0.3">
      <c r="A1" s="175" t="s">
        <v>130</v>
      </c>
    </row>
    <row r="2" spans="1:13" ht="22.5" x14ac:dyDescent="0.3">
      <c r="A2" s="175"/>
    </row>
    <row r="3" spans="1:13" x14ac:dyDescent="0.2">
      <c r="A3" s="47" t="s">
        <v>61</v>
      </c>
    </row>
    <row r="4" spans="1:13" x14ac:dyDescent="0.2">
      <c r="A4" s="173" t="s">
        <v>64</v>
      </c>
    </row>
    <row r="5" spans="1:13" x14ac:dyDescent="0.2">
      <c r="A5" s="174" t="s">
        <v>55</v>
      </c>
    </row>
    <row r="6" spans="1:13" ht="24" customHeight="1" x14ac:dyDescent="0.25">
      <c r="A6" s="172" t="s">
        <v>111</v>
      </c>
      <c r="B6" s="167"/>
    </row>
    <row r="7" spans="1:13" x14ac:dyDescent="0.2">
      <c r="A7" s="16"/>
      <c r="B7" s="16"/>
      <c r="C7" s="16"/>
      <c r="D7" s="16"/>
      <c r="E7" s="16"/>
      <c r="F7" s="16"/>
      <c r="G7" s="16"/>
      <c r="H7" s="16"/>
    </row>
    <row r="8" spans="1:13" x14ac:dyDescent="0.2">
      <c r="A8" s="60" t="s">
        <v>48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70"/>
    </row>
    <row r="9" spans="1:13" x14ac:dyDescent="0.2">
      <c r="A9" s="64" t="s">
        <v>54</v>
      </c>
      <c r="B9" s="66" t="s">
        <v>41</v>
      </c>
      <c r="C9" s="66">
        <v>2016</v>
      </c>
      <c r="D9" s="66">
        <v>2017</v>
      </c>
      <c r="E9" s="66">
        <v>2018</v>
      </c>
      <c r="F9" s="66">
        <v>2019</v>
      </c>
      <c r="G9" s="66">
        <v>2020</v>
      </c>
      <c r="H9" s="66"/>
      <c r="I9" s="66"/>
      <c r="J9" s="66"/>
      <c r="K9" s="66"/>
      <c r="L9" s="66"/>
      <c r="M9" s="72"/>
    </row>
    <row r="10" spans="1:13" x14ac:dyDescent="0.2">
      <c r="A10" s="79" t="s">
        <v>105</v>
      </c>
      <c r="B10" s="52"/>
      <c r="C10" s="53"/>
      <c r="D10" s="53"/>
      <c r="E10" s="53"/>
      <c r="F10" s="53"/>
      <c r="G10" s="53"/>
      <c r="H10" s="66" t="s">
        <v>100</v>
      </c>
      <c r="I10" s="66"/>
      <c r="J10" s="66"/>
      <c r="K10" s="66"/>
      <c r="L10" s="66"/>
      <c r="M10" s="72"/>
    </row>
    <row r="11" spans="1:13" x14ac:dyDescent="0.2">
      <c r="A11" s="102" t="s">
        <v>106</v>
      </c>
      <c r="B11" s="54"/>
      <c r="C11" s="37"/>
      <c r="D11" s="37"/>
      <c r="E11" s="37"/>
      <c r="F11" s="37"/>
      <c r="G11" s="37"/>
      <c r="H11" s="101" t="s">
        <v>107</v>
      </c>
      <c r="I11" s="63"/>
      <c r="J11" s="63"/>
      <c r="K11" s="63"/>
      <c r="L11" s="63"/>
      <c r="M11" s="100"/>
    </row>
    <row r="12" spans="1:13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x14ac:dyDescent="0.2">
      <c r="A13" s="60" t="s">
        <v>50</v>
      </c>
      <c r="B13" s="61"/>
      <c r="C13" s="164">
        <v>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">
      <c r="A14" s="62" t="s">
        <v>51</v>
      </c>
      <c r="B14" s="63"/>
      <c r="C14" s="165">
        <v>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x14ac:dyDescent="0.2">
      <c r="A17" s="60" t="s">
        <v>49</v>
      </c>
      <c r="B17" s="61"/>
      <c r="C17" s="61"/>
      <c r="D17" s="61"/>
      <c r="E17" s="61"/>
      <c r="F17" s="38"/>
      <c r="G17" s="61"/>
      <c r="H17" s="16"/>
      <c r="I17" s="16"/>
      <c r="J17" s="16"/>
      <c r="K17" s="16"/>
      <c r="L17" s="16"/>
      <c r="M17" s="16"/>
    </row>
    <row r="18" spans="1:13" x14ac:dyDescent="0.2">
      <c r="A18" s="64" t="s">
        <v>53</v>
      </c>
      <c r="B18" s="65" t="s">
        <v>106</v>
      </c>
      <c r="C18" s="65"/>
      <c r="D18" s="66"/>
      <c r="E18" s="65" t="s">
        <v>113</v>
      </c>
      <c r="F18" s="67"/>
      <c r="G18" s="16"/>
      <c r="H18" s="16"/>
      <c r="I18" s="16"/>
      <c r="J18" s="16"/>
      <c r="K18" s="16"/>
      <c r="L18" s="16"/>
      <c r="M18" s="16"/>
    </row>
    <row r="19" spans="1:13" x14ac:dyDescent="0.2">
      <c r="A19" s="60" t="s">
        <v>42</v>
      </c>
      <c r="B19" s="68" t="s">
        <v>47</v>
      </c>
      <c r="C19" s="69" t="s">
        <v>47</v>
      </c>
      <c r="D19" s="66"/>
      <c r="E19" s="60" t="s">
        <v>47</v>
      </c>
      <c r="F19" s="70" t="s">
        <v>47</v>
      </c>
      <c r="G19" s="16"/>
      <c r="H19" s="16"/>
      <c r="I19" s="16"/>
      <c r="J19" s="16"/>
      <c r="K19" s="16"/>
      <c r="L19" s="16"/>
      <c r="M19" s="16"/>
    </row>
    <row r="20" spans="1:13" x14ac:dyDescent="0.2">
      <c r="A20" s="64"/>
      <c r="B20" s="65" t="s">
        <v>0</v>
      </c>
      <c r="C20" s="71" t="s">
        <v>1</v>
      </c>
      <c r="D20" s="66"/>
      <c r="E20" s="64" t="s">
        <v>0</v>
      </c>
      <c r="F20" s="72" t="s">
        <v>1</v>
      </c>
      <c r="G20" s="16"/>
      <c r="H20" s="16"/>
      <c r="I20" s="16"/>
      <c r="J20" s="16"/>
      <c r="K20" s="16"/>
      <c r="L20" s="16"/>
      <c r="M20" s="16"/>
    </row>
    <row r="21" spans="1:13" x14ac:dyDescent="0.2">
      <c r="A21" s="64" t="s">
        <v>43</v>
      </c>
      <c r="B21" s="73">
        <v>30843.096363927583</v>
      </c>
      <c r="C21" s="74">
        <v>20098.397443922931</v>
      </c>
      <c r="D21" s="66"/>
      <c r="E21" s="73"/>
      <c r="F21" s="74"/>
      <c r="G21" s="16"/>
      <c r="H21" s="75"/>
      <c r="I21" s="16"/>
      <c r="J21" s="16"/>
      <c r="K21" s="16"/>
      <c r="L21" s="16"/>
      <c r="M21" s="16"/>
    </row>
    <row r="22" spans="1:13" x14ac:dyDescent="0.2">
      <c r="A22" s="64" t="s">
        <v>44</v>
      </c>
      <c r="B22" s="76">
        <v>52592.616204039688</v>
      </c>
      <c r="C22" s="77">
        <v>44352.293737606102</v>
      </c>
      <c r="D22" s="66"/>
      <c r="E22" s="76"/>
      <c r="F22" s="77"/>
      <c r="G22" s="16"/>
      <c r="H22" s="75"/>
      <c r="I22" s="16"/>
      <c r="J22" s="16"/>
      <c r="K22" s="16"/>
      <c r="L22" s="16"/>
      <c r="M22" s="16"/>
    </row>
    <row r="23" spans="1:13" x14ac:dyDescent="0.2">
      <c r="A23" s="64" t="s">
        <v>19</v>
      </c>
      <c r="B23" s="76">
        <v>55913.327880382472</v>
      </c>
      <c r="C23" s="77">
        <v>48426.874566875566</v>
      </c>
      <c r="D23" s="66"/>
      <c r="E23" s="76"/>
      <c r="F23" s="77"/>
      <c r="G23" s="16"/>
      <c r="H23" s="75"/>
      <c r="I23" s="16"/>
      <c r="J23" s="16"/>
      <c r="K23" s="16"/>
      <c r="L23" s="16"/>
      <c r="M23" s="16"/>
    </row>
    <row r="24" spans="1:13" x14ac:dyDescent="0.2">
      <c r="A24" s="64" t="s">
        <v>45</v>
      </c>
      <c r="B24" s="76">
        <v>46237.990898663185</v>
      </c>
      <c r="C24" s="77">
        <v>53861.697563382295</v>
      </c>
      <c r="D24" s="66"/>
      <c r="E24" s="76"/>
      <c r="F24" s="77"/>
      <c r="G24" s="16"/>
      <c r="H24" s="75"/>
      <c r="I24" s="16"/>
      <c r="J24" s="16"/>
      <c r="K24" s="16"/>
      <c r="L24" s="16"/>
      <c r="M24" s="16"/>
    </row>
    <row r="25" spans="1:13" x14ac:dyDescent="0.2">
      <c r="A25" s="64" t="s">
        <v>46</v>
      </c>
      <c r="B25" s="76">
        <v>62481.003163760004</v>
      </c>
      <c r="C25" s="77">
        <v>75999.433979420734</v>
      </c>
      <c r="D25" s="66"/>
      <c r="E25" s="76"/>
      <c r="F25" s="77"/>
      <c r="G25" s="16"/>
      <c r="H25" s="75"/>
      <c r="I25" s="16"/>
      <c r="J25" s="16"/>
      <c r="K25" s="16"/>
      <c r="L25" s="16"/>
      <c r="M25" s="16"/>
    </row>
    <row r="26" spans="1:13" x14ac:dyDescent="0.2">
      <c r="A26" s="64" t="s">
        <v>25</v>
      </c>
      <c r="B26" s="76">
        <v>37515.140713484099</v>
      </c>
      <c r="C26" s="77">
        <v>39300.550990005046</v>
      </c>
      <c r="D26" s="66"/>
      <c r="E26" s="76"/>
      <c r="F26" s="77"/>
      <c r="G26" s="16"/>
      <c r="H26" s="75"/>
      <c r="I26" s="16"/>
      <c r="J26" s="16"/>
      <c r="K26" s="16"/>
      <c r="L26" s="16"/>
      <c r="M26" s="16"/>
    </row>
    <row r="27" spans="1:13" x14ac:dyDescent="0.2">
      <c r="A27" s="79" t="s">
        <v>99</v>
      </c>
      <c r="B27" s="76">
        <v>53165.401691151288</v>
      </c>
      <c r="C27" s="77">
        <v>51581.653087275248</v>
      </c>
      <c r="D27" s="66"/>
      <c r="E27" s="76"/>
      <c r="F27" s="77"/>
      <c r="G27" s="16"/>
      <c r="H27" s="75"/>
      <c r="I27" s="16"/>
      <c r="J27" s="16"/>
      <c r="K27" s="16"/>
      <c r="L27" s="16"/>
      <c r="M27" s="16"/>
    </row>
    <row r="28" spans="1:13" x14ac:dyDescent="0.2">
      <c r="A28" s="64" t="s">
        <v>4</v>
      </c>
      <c r="B28" s="76">
        <v>42237.158138701758</v>
      </c>
      <c r="C28" s="77">
        <v>34310.264966827359</v>
      </c>
      <c r="D28" s="66"/>
      <c r="E28" s="76"/>
      <c r="F28" s="77"/>
      <c r="G28" s="16"/>
      <c r="H28" s="75"/>
      <c r="I28" s="16"/>
      <c r="J28" s="16"/>
      <c r="K28" s="16"/>
      <c r="L28" s="16"/>
      <c r="M28" s="16"/>
    </row>
    <row r="29" spans="1:13" x14ac:dyDescent="0.2">
      <c r="A29" s="64" t="s">
        <v>5</v>
      </c>
      <c r="B29" s="76">
        <v>149033.58100541384</v>
      </c>
      <c r="C29" s="77">
        <v>90801.286056789511</v>
      </c>
      <c r="D29" s="66"/>
      <c r="E29" s="76"/>
      <c r="F29" s="77"/>
      <c r="G29" s="16"/>
      <c r="H29" s="75"/>
      <c r="I29" s="16"/>
      <c r="J29" s="16"/>
      <c r="K29" s="16"/>
      <c r="L29" s="16"/>
      <c r="M29" s="16"/>
    </row>
    <row r="30" spans="1:13" x14ac:dyDescent="0.2">
      <c r="A30" s="64" t="s">
        <v>6</v>
      </c>
      <c r="B30" s="76">
        <v>211578.08945107801</v>
      </c>
      <c r="C30" s="77">
        <v>90834.06297648199</v>
      </c>
      <c r="D30" s="66"/>
      <c r="E30" s="76"/>
      <c r="F30" s="77"/>
      <c r="G30" s="16"/>
      <c r="H30" s="75"/>
      <c r="I30" s="16"/>
      <c r="J30" s="16"/>
      <c r="K30" s="16"/>
      <c r="L30" s="16"/>
      <c r="M30" s="16"/>
    </row>
    <row r="31" spans="1:13" x14ac:dyDescent="0.2">
      <c r="A31" s="64" t="s">
        <v>7</v>
      </c>
      <c r="B31" s="76">
        <v>128574.63744487379</v>
      </c>
      <c r="C31" s="77">
        <v>81294.955067234492</v>
      </c>
      <c r="D31" s="66"/>
      <c r="E31" s="76"/>
      <c r="F31" s="77"/>
      <c r="G31" s="16"/>
      <c r="H31" s="75"/>
      <c r="I31" s="16"/>
      <c r="J31" s="16"/>
      <c r="K31" s="16"/>
      <c r="L31" s="16"/>
      <c r="M31" s="16"/>
    </row>
    <row r="32" spans="1:13" x14ac:dyDescent="0.2">
      <c r="A32" s="64" t="s">
        <v>8</v>
      </c>
      <c r="B32" s="76">
        <v>306406.83951507905</v>
      </c>
      <c r="C32" s="77">
        <v>183295.7048714429</v>
      </c>
      <c r="D32" s="66"/>
      <c r="E32" s="76"/>
      <c r="F32" s="77"/>
      <c r="G32" s="16"/>
      <c r="H32" s="75"/>
      <c r="I32" s="16"/>
      <c r="J32" s="16"/>
      <c r="K32" s="16"/>
      <c r="L32" s="16"/>
      <c r="M32" s="16"/>
    </row>
    <row r="33" spans="1:20" x14ac:dyDescent="0.2">
      <c r="A33" s="64" t="s">
        <v>9</v>
      </c>
      <c r="B33" s="76">
        <v>296289.01411751151</v>
      </c>
      <c r="C33" s="77">
        <v>147578.08091532034</v>
      </c>
      <c r="D33" s="66"/>
      <c r="E33" s="76"/>
      <c r="F33" s="77"/>
      <c r="G33" s="16"/>
      <c r="H33" s="75"/>
      <c r="I33" s="16"/>
      <c r="J33" s="16"/>
      <c r="K33" s="16"/>
      <c r="L33" s="16"/>
      <c r="M33" s="16"/>
    </row>
    <row r="34" spans="1:20" x14ac:dyDescent="0.2">
      <c r="A34" s="64" t="s">
        <v>10</v>
      </c>
      <c r="B34" s="76">
        <v>302362.98704802128</v>
      </c>
      <c r="C34" s="77">
        <v>242205.04806746467</v>
      </c>
      <c r="D34" s="66"/>
      <c r="E34" s="76"/>
      <c r="F34" s="77"/>
      <c r="G34" s="16"/>
      <c r="H34" s="75"/>
      <c r="I34" s="16"/>
      <c r="J34" s="16"/>
      <c r="K34" s="16"/>
      <c r="L34" s="16"/>
      <c r="M34" s="16"/>
    </row>
    <row r="35" spans="1:20" x14ac:dyDescent="0.2">
      <c r="A35" s="64" t="s">
        <v>11</v>
      </c>
      <c r="B35" s="76">
        <v>208380.29122358194</v>
      </c>
      <c r="C35" s="77">
        <v>115142.24604340579</v>
      </c>
      <c r="D35" s="66"/>
      <c r="E35" s="76"/>
      <c r="F35" s="77"/>
      <c r="G35" s="16"/>
      <c r="H35" s="75"/>
      <c r="I35" s="16"/>
      <c r="J35" s="16"/>
      <c r="K35" s="16"/>
      <c r="L35" s="16"/>
      <c r="M35" s="16"/>
    </row>
    <row r="36" spans="1:20" x14ac:dyDescent="0.2">
      <c r="A36" s="62" t="s">
        <v>12</v>
      </c>
      <c r="B36" s="80">
        <v>108585.83782617254</v>
      </c>
      <c r="C36" s="81">
        <v>50249.06644602849</v>
      </c>
      <c r="D36" s="63"/>
      <c r="E36" s="80"/>
      <c r="F36" s="81"/>
      <c r="G36" s="16"/>
      <c r="H36" s="75"/>
      <c r="I36" s="16"/>
      <c r="J36" s="16"/>
      <c r="K36" s="16"/>
      <c r="L36" s="16"/>
      <c r="M36" s="16"/>
    </row>
    <row r="37" spans="1:2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20" x14ac:dyDescent="0.2">
      <c r="A38" s="82"/>
      <c r="B38" s="83" t="s">
        <v>112</v>
      </c>
      <c r="C38" s="84"/>
      <c r="D38" s="84"/>
      <c r="E38" s="84"/>
      <c r="F38" s="85"/>
      <c r="G38" s="82"/>
      <c r="H38" s="66"/>
      <c r="I38" s="66"/>
      <c r="J38" s="66"/>
      <c r="K38" s="66"/>
      <c r="L38" s="66"/>
      <c r="M38" s="66"/>
    </row>
    <row r="39" spans="1:20" x14ac:dyDescent="0.2">
      <c r="A39" s="86" t="s">
        <v>41</v>
      </c>
      <c r="B39" s="86">
        <v>2016</v>
      </c>
      <c r="C39" s="86">
        <v>2017</v>
      </c>
      <c r="D39" s="86">
        <v>2018</v>
      </c>
      <c r="E39" s="84">
        <v>2019</v>
      </c>
      <c r="F39" s="86">
        <v>2020</v>
      </c>
      <c r="G39" s="86"/>
      <c r="H39" s="66"/>
      <c r="I39" s="86"/>
      <c r="J39" s="86"/>
      <c r="K39" s="86"/>
      <c r="L39" s="86"/>
      <c r="M39" s="86"/>
      <c r="O39" s="2"/>
      <c r="P39" s="2"/>
      <c r="Q39" s="2"/>
      <c r="R39" s="2"/>
      <c r="S39" s="2"/>
      <c r="T39" s="2"/>
    </row>
    <row r="40" spans="1:20" x14ac:dyDescent="0.2">
      <c r="A40" s="79" t="s">
        <v>68</v>
      </c>
      <c r="B40" s="95">
        <v>1647319</v>
      </c>
      <c r="C40" s="95">
        <v>1653156.5437274193</v>
      </c>
      <c r="D40" s="95">
        <v>1662337.5631053112</v>
      </c>
      <c r="E40" s="166">
        <v>1642099.7753091427</v>
      </c>
      <c r="F40" s="169">
        <v>1642099.7753091427</v>
      </c>
      <c r="G40" s="87"/>
      <c r="H40" s="66"/>
      <c r="I40" s="168"/>
      <c r="J40" s="166"/>
      <c r="K40" s="166"/>
      <c r="L40" s="166"/>
      <c r="M40" s="166"/>
      <c r="N40" s="56"/>
      <c r="O40" s="88"/>
      <c r="P40" s="88"/>
      <c r="Q40" s="88"/>
      <c r="R40" s="88"/>
      <c r="S40" s="88"/>
      <c r="T40" s="2"/>
    </row>
    <row r="41" spans="1:20" x14ac:dyDescent="0.2">
      <c r="A41" s="79" t="s">
        <v>69</v>
      </c>
      <c r="B41" s="166">
        <v>1922512</v>
      </c>
      <c r="C41" s="166">
        <v>1950257.3528430879</v>
      </c>
      <c r="D41" s="166">
        <v>1967881.1226251831</v>
      </c>
      <c r="E41" s="166">
        <v>1950797.1085583</v>
      </c>
      <c r="F41" s="170">
        <v>1950797.1085583</v>
      </c>
      <c r="G41" s="87"/>
      <c r="H41" s="66"/>
      <c r="I41" s="168"/>
      <c r="J41" s="166"/>
      <c r="K41" s="166"/>
      <c r="L41" s="166"/>
      <c r="M41" s="166"/>
      <c r="N41" s="56"/>
      <c r="O41" s="88"/>
      <c r="P41" s="88"/>
      <c r="Q41" s="88"/>
      <c r="R41" s="88"/>
      <c r="S41" s="88"/>
      <c r="T41" s="2"/>
    </row>
    <row r="42" spans="1:20" x14ac:dyDescent="0.2">
      <c r="A42" s="79" t="s">
        <v>70</v>
      </c>
      <c r="B42" s="166">
        <v>1981236</v>
      </c>
      <c r="C42" s="166">
        <v>2006689.3380483603</v>
      </c>
      <c r="D42" s="166">
        <v>2027981.6287509492</v>
      </c>
      <c r="E42" s="166">
        <v>2005330.7262706337</v>
      </c>
      <c r="F42" s="170">
        <v>2005330.7262706337</v>
      </c>
      <c r="G42" s="87"/>
      <c r="H42" s="66"/>
      <c r="I42" s="168"/>
      <c r="J42" s="166"/>
      <c r="K42" s="166"/>
      <c r="L42" s="166"/>
      <c r="M42" s="166"/>
      <c r="N42" s="56"/>
      <c r="O42" s="88"/>
      <c r="P42" s="88"/>
      <c r="Q42" s="88"/>
      <c r="R42" s="88"/>
      <c r="S42" s="88"/>
      <c r="T42" s="2"/>
    </row>
    <row r="43" spans="1:20" x14ac:dyDescent="0.2">
      <c r="A43" s="79" t="s">
        <v>71</v>
      </c>
      <c r="B43" s="166">
        <v>1632659</v>
      </c>
      <c r="C43" s="166">
        <v>1639714.3113515989</v>
      </c>
      <c r="D43" s="166">
        <v>1651025.1259436808</v>
      </c>
      <c r="E43" s="166">
        <v>1619166.8980959787</v>
      </c>
      <c r="F43" s="170">
        <v>1619166.8980959787</v>
      </c>
      <c r="G43" s="87"/>
      <c r="H43" s="66"/>
      <c r="I43" s="168"/>
      <c r="J43" s="166"/>
      <c r="K43" s="166"/>
      <c r="L43" s="166"/>
      <c r="M43" s="166"/>
      <c r="N43" s="56"/>
      <c r="O43" s="88"/>
      <c r="P43" s="88"/>
      <c r="Q43" s="88"/>
      <c r="R43" s="88"/>
      <c r="S43" s="88"/>
      <c r="T43" s="2"/>
    </row>
    <row r="44" spans="1:20" x14ac:dyDescent="0.2">
      <c r="A44" s="79" t="s">
        <v>72</v>
      </c>
      <c r="B44" s="166">
        <v>1301247</v>
      </c>
      <c r="C44" s="166">
        <v>1315574.3124602633</v>
      </c>
      <c r="D44" s="166">
        <v>1330987.3838602928</v>
      </c>
      <c r="E44" s="166">
        <v>1320762.5318707065</v>
      </c>
      <c r="F44" s="170">
        <v>1320762.5318707065</v>
      </c>
      <c r="G44" s="87"/>
      <c r="H44" s="66"/>
      <c r="I44" s="168"/>
      <c r="J44" s="166"/>
      <c r="K44" s="166"/>
      <c r="L44" s="166"/>
      <c r="M44" s="166"/>
      <c r="N44" s="56"/>
      <c r="O44" s="88"/>
      <c r="P44" s="88"/>
      <c r="Q44" s="88"/>
      <c r="R44" s="88"/>
      <c r="S44" s="88"/>
      <c r="T44" s="2"/>
    </row>
    <row r="45" spans="1:20" x14ac:dyDescent="0.2">
      <c r="A45" s="79" t="s">
        <v>73</v>
      </c>
      <c r="B45" s="166">
        <v>1435423</v>
      </c>
      <c r="C45" s="166">
        <v>1460056.7382614068</v>
      </c>
      <c r="D45" s="166">
        <v>1480380.5183335589</v>
      </c>
      <c r="E45" s="166">
        <v>1472093.0797659394</v>
      </c>
      <c r="F45" s="170">
        <v>1472093.0797659394</v>
      </c>
      <c r="G45" s="87"/>
      <c r="H45" s="66"/>
      <c r="I45" s="168"/>
      <c r="J45" s="166"/>
      <c r="K45" s="166"/>
      <c r="L45" s="166"/>
      <c r="M45" s="166"/>
      <c r="N45" s="56"/>
      <c r="O45" s="88"/>
      <c r="P45" s="88"/>
      <c r="Q45" s="88"/>
      <c r="R45" s="88"/>
      <c r="S45" s="88"/>
      <c r="T45" s="2"/>
    </row>
    <row r="46" spans="1:20" x14ac:dyDescent="0.2">
      <c r="A46" s="79" t="s">
        <v>74</v>
      </c>
      <c r="B46" s="166">
        <v>673580</v>
      </c>
      <c r="C46" s="166">
        <v>687003.9023535531</v>
      </c>
      <c r="D46" s="166">
        <v>688694.08208579873</v>
      </c>
      <c r="E46" s="166">
        <v>689288.13643197506</v>
      </c>
      <c r="F46" s="170">
        <v>689288.13643197506</v>
      </c>
      <c r="G46" s="87"/>
      <c r="H46" s="66"/>
      <c r="I46" s="168"/>
      <c r="J46" s="166"/>
      <c r="K46" s="166"/>
      <c r="L46" s="166"/>
      <c r="M46" s="166"/>
      <c r="N46" s="56"/>
      <c r="O46" s="88"/>
      <c r="P46" s="88"/>
      <c r="Q46" s="88"/>
      <c r="R46" s="88"/>
      <c r="S46" s="88"/>
      <c r="T46" s="2"/>
    </row>
    <row r="47" spans="1:20" x14ac:dyDescent="0.2">
      <c r="A47" s="79" t="s">
        <v>75</v>
      </c>
      <c r="B47" s="166">
        <v>1048011</v>
      </c>
      <c r="C47" s="166">
        <v>1066855.819992193</v>
      </c>
      <c r="D47" s="166">
        <v>1110343.9199348253</v>
      </c>
      <c r="E47" s="166">
        <v>1109029.0782977103</v>
      </c>
      <c r="F47" s="170">
        <v>1109029.0782977103</v>
      </c>
      <c r="G47" s="87"/>
      <c r="H47" s="66"/>
      <c r="I47" s="168"/>
      <c r="J47" s="166"/>
      <c r="K47" s="166"/>
      <c r="L47" s="166"/>
      <c r="M47" s="166"/>
      <c r="N47" s="56"/>
      <c r="O47" s="88"/>
      <c r="P47" s="88"/>
      <c r="Q47" s="88"/>
      <c r="R47" s="88"/>
      <c r="S47" s="88"/>
      <c r="T47" s="2"/>
    </row>
    <row r="48" spans="1:20" x14ac:dyDescent="0.2">
      <c r="A48" s="79" t="s">
        <v>76</v>
      </c>
      <c r="B48" s="166">
        <v>634937</v>
      </c>
      <c r="C48" s="166">
        <v>633509.7089506255</v>
      </c>
      <c r="D48" s="166">
        <v>639860.95145648858</v>
      </c>
      <c r="E48" s="166">
        <v>636639.21444415359</v>
      </c>
      <c r="F48" s="170">
        <v>636639.21444415359</v>
      </c>
      <c r="G48" s="87"/>
      <c r="H48" s="66"/>
      <c r="I48" s="168"/>
      <c r="J48" s="166"/>
      <c r="K48" s="166"/>
      <c r="L48" s="166"/>
      <c r="M48" s="166"/>
      <c r="N48" s="56"/>
      <c r="O48" s="88"/>
      <c r="P48" s="88"/>
      <c r="Q48" s="88"/>
      <c r="R48" s="88"/>
      <c r="S48" s="88"/>
      <c r="T48" s="2"/>
    </row>
    <row r="49" spans="1:20" x14ac:dyDescent="0.2">
      <c r="A49" s="79" t="s">
        <v>77</v>
      </c>
      <c r="B49" s="166">
        <v>614236</v>
      </c>
      <c r="C49" s="166">
        <v>624667.57055835519</v>
      </c>
      <c r="D49" s="166">
        <v>632161.28432015202</v>
      </c>
      <c r="E49" s="166">
        <v>624453.83148797532</v>
      </c>
      <c r="F49" s="170">
        <v>624453.83148797532</v>
      </c>
      <c r="G49" s="87"/>
      <c r="H49" s="66"/>
      <c r="I49" s="168"/>
      <c r="J49" s="166"/>
      <c r="K49" s="166"/>
      <c r="L49" s="166"/>
      <c r="M49" s="166"/>
      <c r="N49" s="56"/>
      <c r="O49" s="88"/>
      <c r="P49" s="88"/>
      <c r="Q49" s="88"/>
      <c r="R49" s="88"/>
      <c r="S49" s="88"/>
      <c r="T49" s="2"/>
    </row>
    <row r="50" spans="1:20" x14ac:dyDescent="0.2">
      <c r="A50" s="79" t="s">
        <v>78</v>
      </c>
      <c r="B50" s="166">
        <v>1012220</v>
      </c>
      <c r="C50" s="166">
        <v>1012194.2461195287</v>
      </c>
      <c r="D50" s="166">
        <v>1015888.7921205957</v>
      </c>
      <c r="E50" s="166">
        <v>1001058.1123779307</v>
      </c>
      <c r="F50" s="170">
        <v>1001058.1123779307</v>
      </c>
      <c r="G50" s="87"/>
      <c r="H50" s="66"/>
      <c r="I50" s="168"/>
      <c r="J50" s="166"/>
      <c r="K50" s="166"/>
      <c r="L50" s="166"/>
      <c r="M50" s="166"/>
      <c r="N50" s="56"/>
      <c r="O50" s="88"/>
      <c r="P50" s="88"/>
      <c r="Q50" s="88"/>
      <c r="R50" s="88"/>
      <c r="S50" s="88"/>
      <c r="T50" s="2"/>
    </row>
    <row r="51" spans="1:20" x14ac:dyDescent="0.2">
      <c r="A51" s="79" t="s">
        <v>79</v>
      </c>
      <c r="B51" s="166">
        <v>748128</v>
      </c>
      <c r="C51" s="166">
        <v>754817.10326845013</v>
      </c>
      <c r="D51" s="166">
        <v>759496.73369050585</v>
      </c>
      <c r="E51" s="166">
        <v>751065.2390947385</v>
      </c>
      <c r="F51" s="170">
        <v>751065.2390947385</v>
      </c>
      <c r="G51" s="87"/>
      <c r="H51" s="66"/>
      <c r="I51" s="168"/>
      <c r="J51" s="166"/>
      <c r="K51" s="166"/>
      <c r="L51" s="166"/>
      <c r="M51" s="166"/>
      <c r="N51" s="56"/>
      <c r="O51" s="88"/>
      <c r="P51" s="88"/>
      <c r="Q51" s="88"/>
      <c r="R51" s="88"/>
      <c r="S51" s="88"/>
      <c r="T51" s="2"/>
    </row>
    <row r="52" spans="1:20" x14ac:dyDescent="0.2">
      <c r="A52" s="79" t="s">
        <v>80</v>
      </c>
      <c r="B52" s="166">
        <v>518614</v>
      </c>
      <c r="C52" s="166">
        <v>516440.39173321257</v>
      </c>
      <c r="D52" s="166">
        <v>519823.53264156822</v>
      </c>
      <c r="E52" s="166">
        <v>513665.95475413965</v>
      </c>
      <c r="F52" s="170">
        <v>513665.95475413965</v>
      </c>
      <c r="G52" s="87"/>
      <c r="H52" s="66"/>
      <c r="I52" s="168"/>
      <c r="J52" s="166"/>
      <c r="K52" s="166"/>
      <c r="L52" s="166"/>
      <c r="M52" s="166"/>
      <c r="N52" s="56"/>
      <c r="O52" s="88"/>
      <c r="P52" s="88"/>
      <c r="Q52" s="88"/>
      <c r="R52" s="88"/>
      <c r="S52" s="88"/>
      <c r="T52" s="2"/>
    </row>
    <row r="53" spans="1:20" x14ac:dyDescent="0.2">
      <c r="A53" s="79" t="s">
        <v>81</v>
      </c>
      <c r="B53" s="166">
        <v>242276</v>
      </c>
      <c r="C53" s="166">
        <v>233683.38580644078</v>
      </c>
      <c r="D53" s="166">
        <v>232246.8427078985</v>
      </c>
      <c r="E53" s="166">
        <v>229508.26696254619</v>
      </c>
      <c r="F53" s="170">
        <v>229508.26696254619</v>
      </c>
      <c r="G53" s="87"/>
      <c r="H53" s="66"/>
      <c r="I53" s="168"/>
      <c r="J53" s="166"/>
      <c r="K53" s="166"/>
      <c r="L53" s="166"/>
      <c r="M53" s="166"/>
      <c r="N53" s="56"/>
      <c r="O53" s="88"/>
      <c r="P53" s="88"/>
      <c r="Q53" s="88"/>
      <c r="R53" s="88"/>
      <c r="S53" s="88"/>
      <c r="T53" s="2"/>
    </row>
    <row r="54" spans="1:20" x14ac:dyDescent="0.2">
      <c r="A54" s="79" t="s">
        <v>82</v>
      </c>
      <c r="B54" s="166">
        <v>866470</v>
      </c>
      <c r="C54" s="166">
        <v>876485.52264233609</v>
      </c>
      <c r="D54" s="166">
        <v>883722.92816381995</v>
      </c>
      <c r="E54" s="166">
        <v>868914.21087017993</v>
      </c>
      <c r="F54" s="170">
        <v>868914.21087017993</v>
      </c>
      <c r="G54" s="87"/>
      <c r="H54" s="66"/>
      <c r="I54" s="168"/>
      <c r="J54" s="166"/>
      <c r="K54" s="166"/>
      <c r="L54" s="166"/>
      <c r="M54" s="166"/>
      <c r="N54" s="56"/>
      <c r="O54" s="88"/>
      <c r="P54" s="88"/>
      <c r="Q54" s="88"/>
      <c r="R54" s="88"/>
      <c r="S54" s="88"/>
      <c r="T54" s="2"/>
    </row>
    <row r="55" spans="1:20" x14ac:dyDescent="0.2">
      <c r="A55" s="79" t="s">
        <v>83</v>
      </c>
      <c r="B55" s="166">
        <v>569778</v>
      </c>
      <c r="C55" s="166">
        <v>574661.63298555813</v>
      </c>
      <c r="D55" s="166">
        <v>580789.02681840106</v>
      </c>
      <c r="E55" s="166">
        <v>575098.54314468033</v>
      </c>
      <c r="F55" s="170">
        <v>575098.54314468033</v>
      </c>
      <c r="G55" s="87"/>
      <c r="H55" s="66"/>
      <c r="I55" s="168"/>
      <c r="J55" s="166"/>
      <c r="K55" s="166"/>
      <c r="L55" s="166"/>
      <c r="M55" s="166"/>
      <c r="N55" s="56"/>
      <c r="O55" s="88"/>
      <c r="P55" s="88"/>
      <c r="Q55" s="88"/>
      <c r="R55" s="88"/>
      <c r="S55" s="88"/>
      <c r="T55" s="2"/>
    </row>
    <row r="56" spans="1:20" x14ac:dyDescent="0.2">
      <c r="A56" s="79" t="s">
        <v>104</v>
      </c>
      <c r="B56" s="166">
        <v>194650</v>
      </c>
      <c r="C56" s="166">
        <v>194768.05860968042</v>
      </c>
      <c r="D56" s="166">
        <v>194775.12931106053</v>
      </c>
      <c r="E56" s="166">
        <v>194701.71018235767</v>
      </c>
      <c r="F56" s="170">
        <v>194701.71018235767</v>
      </c>
      <c r="G56" s="87"/>
      <c r="H56" s="66"/>
      <c r="I56" s="168"/>
      <c r="J56" s="166"/>
      <c r="K56" s="166"/>
      <c r="L56" s="166"/>
      <c r="M56" s="166"/>
      <c r="N56" s="56"/>
      <c r="O56" s="88"/>
      <c r="P56" s="88"/>
      <c r="Q56" s="88"/>
      <c r="R56" s="88"/>
      <c r="S56" s="88"/>
      <c r="T56" s="2"/>
    </row>
    <row r="57" spans="1:20" x14ac:dyDescent="0.2">
      <c r="A57" s="79" t="s">
        <v>84</v>
      </c>
      <c r="B57" s="166">
        <v>94838</v>
      </c>
      <c r="C57" s="166">
        <v>94834.53780317663</v>
      </c>
      <c r="D57" s="166">
        <v>94712.762986857633</v>
      </c>
      <c r="E57" s="166">
        <v>94113.192953063815</v>
      </c>
      <c r="F57" s="170">
        <v>94113.192953063815</v>
      </c>
      <c r="G57" s="87"/>
      <c r="H57" s="66"/>
      <c r="I57" s="168"/>
      <c r="J57" s="166"/>
      <c r="K57" s="166"/>
      <c r="L57" s="166"/>
      <c r="M57" s="166"/>
      <c r="N57" s="56"/>
      <c r="O57" s="88"/>
      <c r="P57" s="88"/>
      <c r="Q57" s="88"/>
      <c r="R57" s="88"/>
      <c r="S57" s="88"/>
      <c r="T57" s="2"/>
    </row>
    <row r="58" spans="1:20" x14ac:dyDescent="0.2">
      <c r="A58" s="79" t="s">
        <v>85</v>
      </c>
      <c r="B58" s="166">
        <v>459299</v>
      </c>
      <c r="C58" s="166">
        <v>468307.02368196426</v>
      </c>
      <c r="D58" s="166">
        <v>476289.06607592787</v>
      </c>
      <c r="E58" s="166">
        <v>470481.04247972916</v>
      </c>
      <c r="F58" s="170">
        <v>470481.04247972916</v>
      </c>
      <c r="G58" s="16"/>
      <c r="H58" s="66"/>
      <c r="I58" s="168"/>
      <c r="J58" s="166"/>
      <c r="K58" s="166"/>
      <c r="L58" s="166"/>
      <c r="M58" s="166"/>
      <c r="N58" s="56"/>
      <c r="O58" s="88"/>
      <c r="P58" s="88"/>
      <c r="Q58" s="88"/>
      <c r="R58" s="88"/>
      <c r="S58" s="88"/>
      <c r="T58" s="2"/>
    </row>
    <row r="59" spans="1:20" x14ac:dyDescent="0.2">
      <c r="A59" s="79" t="s">
        <v>86</v>
      </c>
      <c r="B59" s="166">
        <v>402150</v>
      </c>
      <c r="C59" s="166">
        <v>402367.38411569298</v>
      </c>
      <c r="D59" s="166">
        <v>408640.73103343497</v>
      </c>
      <c r="E59" s="166">
        <v>402576.98991684889</v>
      </c>
      <c r="F59" s="170">
        <v>402576.98991684889</v>
      </c>
      <c r="G59" s="87"/>
      <c r="H59" s="66"/>
      <c r="I59" s="168"/>
      <c r="J59" s="166"/>
      <c r="K59" s="166"/>
      <c r="L59" s="166"/>
      <c r="M59" s="166"/>
      <c r="N59" s="56"/>
      <c r="O59" s="88"/>
      <c r="P59" s="88"/>
      <c r="Q59" s="88"/>
      <c r="R59" s="88"/>
      <c r="S59" s="88"/>
      <c r="T59" s="2"/>
    </row>
    <row r="60" spans="1:20" x14ac:dyDescent="0.2">
      <c r="A60" s="79" t="s">
        <v>87</v>
      </c>
      <c r="B60" s="166">
        <v>425125</v>
      </c>
      <c r="C60" s="166">
        <v>425140.72563278989</v>
      </c>
      <c r="D60" s="166">
        <v>431275.40137086407</v>
      </c>
      <c r="E60" s="166">
        <v>426700.70918021677</v>
      </c>
      <c r="F60" s="170">
        <v>426700.70918021677</v>
      </c>
      <c r="G60" s="87"/>
      <c r="H60" s="66"/>
      <c r="I60" s="168"/>
      <c r="J60" s="166"/>
      <c r="K60" s="166"/>
      <c r="L60" s="166"/>
      <c r="M60" s="166"/>
      <c r="N60" s="56"/>
      <c r="O60" s="88"/>
      <c r="P60" s="88"/>
      <c r="Q60" s="88"/>
      <c r="R60" s="88"/>
      <c r="S60" s="88"/>
      <c r="T60" s="2"/>
    </row>
    <row r="61" spans="1:20" x14ac:dyDescent="0.2">
      <c r="A61" s="79" t="s">
        <v>88</v>
      </c>
      <c r="B61" s="166">
        <v>369418</v>
      </c>
      <c r="C61" s="166">
        <v>368156.2927455774</v>
      </c>
      <c r="D61" s="166">
        <v>372241.6811880332</v>
      </c>
      <c r="E61" s="166">
        <v>366795.75690432172</v>
      </c>
      <c r="F61" s="170">
        <v>366795.75690432172</v>
      </c>
      <c r="G61" s="87"/>
      <c r="H61" s="66"/>
      <c r="I61" s="168"/>
      <c r="J61" s="166"/>
      <c r="K61" s="166"/>
      <c r="L61" s="166"/>
      <c r="M61" s="166"/>
      <c r="N61" s="56"/>
      <c r="O61" s="88"/>
      <c r="P61" s="88"/>
      <c r="Q61" s="88"/>
      <c r="R61" s="88"/>
      <c r="S61" s="88"/>
      <c r="T61" s="2"/>
    </row>
    <row r="62" spans="1:20" x14ac:dyDescent="0.2">
      <c r="A62" s="79" t="s">
        <v>89</v>
      </c>
      <c r="B62" s="166">
        <v>362953</v>
      </c>
      <c r="C62" s="166">
        <v>366376.95496927534</v>
      </c>
      <c r="D62" s="166">
        <v>372319.06969996332</v>
      </c>
      <c r="E62" s="166">
        <v>366689.60404733435</v>
      </c>
      <c r="F62" s="170">
        <v>366689.60404733435</v>
      </c>
      <c r="G62" s="87"/>
      <c r="H62" s="66"/>
      <c r="I62" s="168"/>
      <c r="J62" s="166"/>
      <c r="K62" s="166"/>
      <c r="L62" s="166"/>
      <c r="M62" s="166"/>
      <c r="N62" s="56"/>
      <c r="O62" s="88"/>
      <c r="P62" s="88"/>
      <c r="Q62" s="88"/>
      <c r="R62" s="88"/>
      <c r="S62" s="88"/>
      <c r="T62" s="2"/>
    </row>
    <row r="63" spans="1:20" x14ac:dyDescent="0.2">
      <c r="A63" s="79" t="s">
        <v>90</v>
      </c>
      <c r="B63" s="166">
        <v>298093</v>
      </c>
      <c r="C63" s="166">
        <v>292463.02570318879</v>
      </c>
      <c r="D63" s="166">
        <v>293459.1964417742</v>
      </c>
      <c r="E63" s="166">
        <v>290487.29314595897</v>
      </c>
      <c r="F63" s="170">
        <v>290487.29314595897</v>
      </c>
      <c r="G63" s="87"/>
      <c r="H63" s="66"/>
      <c r="I63" s="168"/>
      <c r="J63" s="166"/>
      <c r="K63" s="166"/>
      <c r="L63" s="166"/>
      <c r="M63" s="166"/>
      <c r="N63" s="56"/>
      <c r="O63" s="88"/>
      <c r="P63" s="88"/>
      <c r="Q63" s="88"/>
      <c r="R63" s="88"/>
      <c r="S63" s="88"/>
      <c r="T63" s="2"/>
    </row>
    <row r="64" spans="1:20" x14ac:dyDescent="0.2">
      <c r="A64" s="79" t="s">
        <v>91</v>
      </c>
      <c r="B64" s="166">
        <v>333298</v>
      </c>
      <c r="C64" s="166">
        <v>337720.09523087193</v>
      </c>
      <c r="D64" s="166">
        <v>344308.3467869343</v>
      </c>
      <c r="E64" s="166">
        <v>340314.47918986145</v>
      </c>
      <c r="F64" s="170">
        <v>340314.47918986145</v>
      </c>
      <c r="G64" s="87"/>
      <c r="H64" s="66"/>
      <c r="I64" s="168"/>
      <c r="J64" s="166"/>
      <c r="K64" s="166"/>
      <c r="L64" s="166"/>
      <c r="M64" s="166"/>
      <c r="N64" s="56"/>
      <c r="O64" s="88"/>
      <c r="P64" s="88"/>
      <c r="Q64" s="88"/>
      <c r="R64" s="88"/>
      <c r="S64" s="88"/>
      <c r="T64" s="2"/>
    </row>
    <row r="65" spans="1:20" x14ac:dyDescent="0.2">
      <c r="A65" s="79" t="s">
        <v>92</v>
      </c>
      <c r="B65" s="166">
        <v>155388</v>
      </c>
      <c r="C65" s="166">
        <v>155393.51547622672</v>
      </c>
      <c r="D65" s="166">
        <v>155400.05036130885</v>
      </c>
      <c r="E65" s="166">
        <v>155053.61809757212</v>
      </c>
      <c r="F65" s="170">
        <v>155053.61809757212</v>
      </c>
      <c r="G65" s="87"/>
      <c r="H65" s="66"/>
      <c r="I65" s="168"/>
      <c r="J65" s="166"/>
      <c r="K65" s="166"/>
      <c r="L65" s="166"/>
      <c r="M65" s="166"/>
      <c r="N65" s="56"/>
      <c r="O65" s="88"/>
      <c r="P65" s="88"/>
      <c r="Q65" s="88"/>
      <c r="R65" s="88"/>
      <c r="S65" s="88"/>
      <c r="T65" s="2"/>
    </row>
    <row r="66" spans="1:20" x14ac:dyDescent="0.2">
      <c r="A66" s="79" t="s">
        <v>93</v>
      </c>
      <c r="B66" s="166">
        <v>61679</v>
      </c>
      <c r="C66" s="166">
        <v>61681.72592431763</v>
      </c>
      <c r="D66" s="166">
        <v>61684.521616791004</v>
      </c>
      <c r="E66" s="166">
        <v>61684.460169392551</v>
      </c>
      <c r="F66" s="170">
        <v>61684.460169392551</v>
      </c>
      <c r="G66" s="87"/>
      <c r="H66" s="66"/>
      <c r="I66" s="168"/>
      <c r="J66" s="166"/>
      <c r="K66" s="166"/>
      <c r="L66" s="166"/>
      <c r="M66" s="166"/>
      <c r="N66" s="56"/>
      <c r="O66" s="88"/>
      <c r="P66" s="88"/>
      <c r="Q66" s="88"/>
      <c r="R66" s="88"/>
      <c r="S66" s="88"/>
      <c r="T66" s="2"/>
    </row>
    <row r="67" spans="1:20" x14ac:dyDescent="0.2">
      <c r="A67" s="79" t="s">
        <v>94</v>
      </c>
      <c r="B67" s="166">
        <v>125345</v>
      </c>
      <c r="C67" s="166">
        <v>125348.09782989525</v>
      </c>
      <c r="D67" s="166">
        <v>125353.71570409318</v>
      </c>
      <c r="E67" s="166">
        <v>124992.09402471936</v>
      </c>
      <c r="F67" s="170">
        <v>124992.09402471936</v>
      </c>
      <c r="G67" s="87"/>
      <c r="H67" s="66"/>
      <c r="I67" s="168"/>
      <c r="J67" s="166"/>
      <c r="K67" s="166"/>
      <c r="L67" s="166"/>
      <c r="M67" s="166"/>
      <c r="N67" s="56"/>
      <c r="O67" s="88"/>
      <c r="P67" s="88"/>
      <c r="Q67" s="88"/>
      <c r="R67" s="88"/>
      <c r="S67" s="88"/>
      <c r="T67" s="2"/>
    </row>
    <row r="68" spans="1:20" x14ac:dyDescent="0.2">
      <c r="A68" s="79" t="s">
        <v>95</v>
      </c>
      <c r="B68" s="166">
        <v>386119</v>
      </c>
      <c r="C68" s="166">
        <v>386987.12163123582</v>
      </c>
      <c r="D68" s="166">
        <v>394480.59255306027</v>
      </c>
      <c r="E68" s="166">
        <v>386071.18568128429</v>
      </c>
      <c r="F68" s="170">
        <v>386071.18568128429</v>
      </c>
      <c r="G68" s="87"/>
      <c r="H68" s="66"/>
      <c r="I68" s="168"/>
      <c r="J68" s="166"/>
      <c r="K68" s="166"/>
      <c r="L68" s="166"/>
      <c r="M68" s="166"/>
      <c r="N68" s="56"/>
      <c r="O68" s="88"/>
      <c r="P68" s="88"/>
      <c r="Q68" s="88"/>
      <c r="R68" s="88"/>
      <c r="S68" s="88"/>
      <c r="T68" s="2"/>
    </row>
    <row r="69" spans="1:20" x14ac:dyDescent="0.2">
      <c r="A69" s="79" t="s">
        <v>96</v>
      </c>
      <c r="B69" s="166">
        <v>832047.48846282403</v>
      </c>
      <c r="C69" s="166">
        <v>847511.64892787195</v>
      </c>
      <c r="D69" s="166">
        <v>850600.42800417147</v>
      </c>
      <c r="E69" s="166">
        <v>849245.84587416647</v>
      </c>
      <c r="F69" s="170">
        <v>849245.84587416647</v>
      </c>
      <c r="G69" s="87"/>
      <c r="H69" s="66"/>
      <c r="I69" s="168"/>
      <c r="J69" s="166"/>
      <c r="K69" s="166"/>
      <c r="L69" s="166"/>
      <c r="M69" s="166"/>
      <c r="N69" s="56"/>
      <c r="O69" s="163"/>
      <c r="P69" s="163"/>
      <c r="Q69" s="163"/>
      <c r="R69" s="2"/>
      <c r="S69" s="2"/>
      <c r="T69" s="2"/>
    </row>
    <row r="70" spans="1:20" x14ac:dyDescent="0.2">
      <c r="A70" s="79" t="s">
        <v>97</v>
      </c>
      <c r="B70" s="90">
        <v>503212.99740217614</v>
      </c>
      <c r="C70" s="90">
        <v>512220.16752018844</v>
      </c>
      <c r="D70" s="90">
        <v>520044.40455521736</v>
      </c>
      <c r="E70" s="90">
        <v>516001.97414022457</v>
      </c>
      <c r="F70" s="91">
        <v>516001.97414022457</v>
      </c>
      <c r="G70" s="87"/>
      <c r="H70" s="66"/>
      <c r="I70" s="168"/>
      <c r="J70" s="166"/>
      <c r="K70" s="166"/>
      <c r="L70" s="166"/>
      <c r="M70" s="166"/>
      <c r="O70" s="163"/>
      <c r="P70" s="163"/>
      <c r="Q70" s="163"/>
      <c r="R70" s="2"/>
      <c r="S70" s="2"/>
      <c r="T70" s="2"/>
    </row>
    <row r="71" spans="1:20" x14ac:dyDescent="0.2">
      <c r="A71" s="89"/>
      <c r="B71" s="104"/>
      <c r="C71" s="104"/>
      <c r="D71" s="104"/>
      <c r="E71" s="104"/>
      <c r="F71" s="104"/>
      <c r="G71" s="16"/>
      <c r="H71" s="16"/>
      <c r="I71" s="16"/>
      <c r="J71" s="16"/>
      <c r="K71" s="16"/>
      <c r="L71" s="16"/>
      <c r="M71" s="16"/>
    </row>
    <row r="72" spans="1:20" x14ac:dyDescent="0.2">
      <c r="A72" s="16"/>
      <c r="B72" s="92"/>
      <c r="C72" s="92"/>
      <c r="D72" s="92"/>
      <c r="E72" s="92"/>
      <c r="F72" s="92"/>
      <c r="G72" s="16"/>
      <c r="H72" s="16"/>
      <c r="I72" s="93"/>
      <c r="J72" s="94"/>
      <c r="K72" s="16"/>
      <c r="L72" s="16"/>
      <c r="M72" s="16"/>
    </row>
    <row r="73" spans="1:20" x14ac:dyDescent="0.2">
      <c r="A73" s="51" t="s">
        <v>63</v>
      </c>
      <c r="B73" s="95"/>
      <c r="C73" s="95"/>
      <c r="D73" s="95"/>
      <c r="E73" s="95"/>
      <c r="F73" s="95"/>
      <c r="G73" s="70"/>
      <c r="H73" s="16"/>
      <c r="I73" s="16"/>
      <c r="J73" s="16"/>
      <c r="K73" s="16"/>
      <c r="L73" s="16"/>
      <c r="M73" s="16"/>
    </row>
    <row r="74" spans="1:20" x14ac:dyDescent="0.2">
      <c r="A74" s="96">
        <f>B10</f>
        <v>0</v>
      </c>
      <c r="B74" s="97"/>
      <c r="C74" s="97">
        <v>2015</v>
      </c>
      <c r="D74" s="97">
        <v>2016</v>
      </c>
      <c r="E74" s="97">
        <v>2017</v>
      </c>
      <c r="F74" s="97">
        <v>2018</v>
      </c>
      <c r="G74" s="98">
        <v>2019</v>
      </c>
      <c r="H74" s="16"/>
      <c r="I74" s="16"/>
      <c r="J74" s="16"/>
      <c r="K74" s="16"/>
      <c r="L74" s="16"/>
      <c r="M74" s="16"/>
    </row>
    <row r="75" spans="1:20" x14ac:dyDescent="0.2">
      <c r="A75" s="64" t="s">
        <v>66</v>
      </c>
      <c r="B75" s="99">
        <f>B$10</f>
        <v>0</v>
      </c>
      <c r="C75" s="24">
        <f>'Prognos 2016'!D$94</f>
        <v>7616.4858615443381</v>
      </c>
      <c r="D75" s="24">
        <f>'Prognos 2017'!D$36</f>
        <v>3808.2429307721691</v>
      </c>
      <c r="E75" s="24">
        <f>'Prognos 2018'!D$36</f>
        <v>3808.2429307721691</v>
      </c>
      <c r="F75" s="24">
        <f>'Prognos 2019'!D$36</f>
        <v>3808.2429307721691</v>
      </c>
      <c r="G75" s="78">
        <f>'Prognos 2020'!D$36</f>
        <v>3808.2429307721691</v>
      </c>
      <c r="H75" s="16"/>
      <c r="I75" s="16"/>
      <c r="J75" s="16"/>
      <c r="K75" s="16"/>
      <c r="L75" s="16"/>
      <c r="M75" s="16"/>
    </row>
    <row r="76" spans="1:20" x14ac:dyDescent="0.2">
      <c r="A76" s="64" t="s">
        <v>60</v>
      </c>
      <c r="B76" s="99">
        <f>B$10</f>
        <v>0</v>
      </c>
      <c r="C76" s="24">
        <f>'Prognos 2016'!H$94</f>
        <v>7616.4858615443381</v>
      </c>
      <c r="D76" s="24">
        <f>'Prognos 2017'!H$36</f>
        <v>0</v>
      </c>
      <c r="E76" s="24">
        <f>'Prognos 2018'!H$36</f>
        <v>0</v>
      </c>
      <c r="F76" s="24">
        <f>'Prognos 2019'!H$36</f>
        <v>0</v>
      </c>
      <c r="G76" s="78">
        <f>'Prognos 2020'!H$36</f>
        <v>0</v>
      </c>
      <c r="H76" s="16"/>
      <c r="I76" s="16"/>
      <c r="J76" s="16"/>
      <c r="K76" s="16"/>
      <c r="L76" s="16"/>
      <c r="M76" s="16"/>
    </row>
    <row r="77" spans="1:20" x14ac:dyDescent="0.2">
      <c r="A77" s="62"/>
      <c r="B77" s="63"/>
      <c r="C77" s="63"/>
      <c r="D77" s="63"/>
      <c r="E77" s="63"/>
      <c r="F77" s="63"/>
      <c r="G77" s="100"/>
      <c r="H77" s="16"/>
      <c r="I77" s="16"/>
      <c r="J77" s="16"/>
      <c r="K77" s="16"/>
      <c r="L77" s="16"/>
      <c r="M77" s="16"/>
    </row>
    <row r="81" spans="2:6" x14ac:dyDescent="0.2">
      <c r="B81" s="55"/>
      <c r="C81" s="55"/>
      <c r="D81" s="55"/>
      <c r="E81" s="55"/>
      <c r="F81" s="55"/>
    </row>
    <row r="82" spans="2:6" x14ac:dyDescent="0.2">
      <c r="B82" s="55"/>
      <c r="C82" s="55"/>
      <c r="D82" s="55"/>
      <c r="E82" s="55"/>
      <c r="F82" s="55"/>
    </row>
  </sheetData>
  <phoneticPr fontId="7" type="noConversion"/>
  <printOptions headings="1" gridLines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/>
  <cellWatches>
    <cellWatch r="B1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2" sqref="D2"/>
    </sheetView>
  </sheetViews>
  <sheetFormatPr defaultRowHeight="12.75" x14ac:dyDescent="0.2"/>
  <sheetData>
    <row r="1" spans="1:4" x14ac:dyDescent="0.2">
      <c r="A1" s="171" t="s">
        <v>110</v>
      </c>
      <c r="D1" s="58">
        <f>Inledning!B10</f>
        <v>0</v>
      </c>
    </row>
    <row r="2" spans="1:4" x14ac:dyDescent="0.2">
      <c r="D2" s="58">
        <f>Inledning!B11</f>
        <v>0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&amp;L&amp;"Arial,Fet"Bilaga 8 Utgiftsprognos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view="pageBreakPreview" zoomScale="60" zoomScaleNormal="100" workbookViewId="0">
      <selection activeCell="R112" sqref="R112"/>
    </sheetView>
  </sheetViews>
  <sheetFormatPr defaultRowHeight="12.75" x14ac:dyDescent="0.2"/>
  <cols>
    <col min="1" max="1" width="24.42578125" customWidth="1"/>
    <col min="2" max="8" width="10.7109375" customWidth="1"/>
    <col min="9" max="9" width="10.140625" bestFit="1" customWidth="1"/>
  </cols>
  <sheetData>
    <row r="1" spans="1:10" x14ac:dyDescent="0.2">
      <c r="A1" s="103" t="s">
        <v>114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 t="s">
        <v>41</v>
      </c>
      <c r="B2" s="16">
        <f>Inledning!B10</f>
        <v>0</v>
      </c>
      <c r="C2" s="16">
        <f>Inledning!B11</f>
        <v>0</v>
      </c>
      <c r="D2" s="16"/>
      <c r="E2" s="16"/>
      <c r="F2" s="16"/>
      <c r="G2" s="16"/>
      <c r="H2" s="16"/>
      <c r="I2" s="16"/>
      <c r="J2" s="16"/>
    </row>
    <row r="3" spans="1:10" x14ac:dyDescent="0.2">
      <c r="A3" s="104" t="s">
        <v>115</v>
      </c>
      <c r="B3" s="16"/>
      <c r="C3" s="16">
        <f>Inledning!B10</f>
        <v>0</v>
      </c>
      <c r="D3" s="16"/>
      <c r="E3" s="16"/>
      <c r="F3" s="16"/>
      <c r="G3" s="16"/>
      <c r="H3" s="16"/>
      <c r="I3" s="16"/>
      <c r="J3" s="16"/>
    </row>
    <row r="4" spans="1:10" ht="13.5" thickBot="1" x14ac:dyDescent="0.25">
      <c r="A4" s="16"/>
      <c r="B4" s="16" t="s">
        <v>67</v>
      </c>
      <c r="C4" s="16"/>
      <c r="D4" s="105"/>
      <c r="E4" s="16"/>
      <c r="F4" s="16" t="s">
        <v>37</v>
      </c>
      <c r="G4" s="16"/>
      <c r="H4" s="16"/>
      <c r="I4" s="16"/>
      <c r="J4" s="16"/>
    </row>
    <row r="5" spans="1:10" x14ac:dyDescent="0.2">
      <c r="A5" s="106" t="s">
        <v>36</v>
      </c>
      <c r="B5" s="107" t="s">
        <v>13</v>
      </c>
      <c r="C5" s="108" t="s">
        <v>13</v>
      </c>
      <c r="D5" s="109" t="s">
        <v>14</v>
      </c>
      <c r="E5" s="16"/>
      <c r="F5" s="107" t="s">
        <v>13</v>
      </c>
      <c r="G5" s="108" t="s">
        <v>13</v>
      </c>
      <c r="H5" s="109" t="s">
        <v>14</v>
      </c>
      <c r="I5" s="16"/>
      <c r="J5" s="16"/>
    </row>
    <row r="6" spans="1:10" x14ac:dyDescent="0.2">
      <c r="A6" s="110"/>
      <c r="B6" s="111" t="s">
        <v>26</v>
      </c>
      <c r="C6" s="112" t="s">
        <v>26</v>
      </c>
      <c r="D6" s="113" t="s">
        <v>27</v>
      </c>
      <c r="E6" s="66"/>
      <c r="F6" s="111" t="s">
        <v>26</v>
      </c>
      <c r="G6" s="112" t="s">
        <v>26</v>
      </c>
      <c r="H6" s="113" t="s">
        <v>27</v>
      </c>
      <c r="I6" s="16"/>
      <c r="J6" s="16"/>
    </row>
    <row r="7" spans="1:10" ht="13.5" thickBot="1" x14ac:dyDescent="0.25">
      <c r="A7" s="114" t="s">
        <v>3</v>
      </c>
      <c r="B7" s="111" t="s">
        <v>0</v>
      </c>
      <c r="C7" s="112" t="s">
        <v>1</v>
      </c>
      <c r="D7" s="115" t="s">
        <v>28</v>
      </c>
      <c r="E7" s="66"/>
      <c r="F7" s="116" t="s">
        <v>0</v>
      </c>
      <c r="G7" s="117" t="s">
        <v>1</v>
      </c>
      <c r="H7" s="118" t="s">
        <v>28</v>
      </c>
      <c r="I7" s="16"/>
      <c r="J7" s="16"/>
    </row>
    <row r="8" spans="1:10" x14ac:dyDescent="0.2">
      <c r="A8" s="119" t="s">
        <v>20</v>
      </c>
      <c r="B8" s="120">
        <v>1</v>
      </c>
      <c r="C8" s="121">
        <v>1</v>
      </c>
      <c r="D8" s="122">
        <f>((B8*Inledning!$B$21)+(C8*Inledning!$C$21))/1000</f>
        <v>50.941493807850513</v>
      </c>
      <c r="E8" s="66"/>
      <c r="F8" s="120">
        <v>1</v>
      </c>
      <c r="G8" s="121">
        <v>1</v>
      </c>
      <c r="H8" s="122">
        <f>((F8*Inledning!$B$21)+(G8*Inledning!$C$21))/1000</f>
        <v>50.941493807850513</v>
      </c>
      <c r="I8" s="16"/>
      <c r="J8" s="16"/>
    </row>
    <row r="9" spans="1:10" x14ac:dyDescent="0.2">
      <c r="A9" s="119" t="s">
        <v>16</v>
      </c>
      <c r="B9" s="123">
        <v>1</v>
      </c>
      <c r="C9" s="124">
        <v>1</v>
      </c>
      <c r="D9" s="125">
        <f>((B9*Inledning!$B$21)+(C9*Inledning!$C$21))/1000</f>
        <v>50.941493807850513</v>
      </c>
      <c r="E9" s="66"/>
      <c r="F9" s="123">
        <v>1</v>
      </c>
      <c r="G9" s="124">
        <v>1</v>
      </c>
      <c r="H9" s="125">
        <f>((F9*Inledning!$B$21)+(G9*Inledning!$C$21))/1000</f>
        <v>50.941493807850513</v>
      </c>
      <c r="I9" s="16"/>
      <c r="J9" s="16"/>
    </row>
    <row r="10" spans="1:10" x14ac:dyDescent="0.2">
      <c r="A10" s="119" t="s">
        <v>15</v>
      </c>
      <c r="B10" s="123">
        <v>1</v>
      </c>
      <c r="C10" s="124">
        <v>1</v>
      </c>
      <c r="D10" s="125">
        <f>((B10*Inledning!$B$21)+(C10*Inledning!$C$21))/1000</f>
        <v>50.941493807850513</v>
      </c>
      <c r="E10" s="66"/>
      <c r="F10" s="123">
        <v>1</v>
      </c>
      <c r="G10" s="124">
        <v>1</v>
      </c>
      <c r="H10" s="125">
        <f>((F10*Inledning!$B$21)+(G10*Inledning!$C$21))/1000</f>
        <v>50.941493807850513</v>
      </c>
      <c r="I10" s="16"/>
      <c r="J10" s="16"/>
    </row>
    <row r="11" spans="1:10" ht="13.5" customHeight="1" x14ac:dyDescent="0.2">
      <c r="A11" s="126" t="s">
        <v>21</v>
      </c>
      <c r="B11" s="123">
        <v>1</v>
      </c>
      <c r="C11" s="124">
        <v>1</v>
      </c>
      <c r="D11" s="125">
        <f>((B11*Inledning!$B$21)+(C11*Inledning!$C$21))/1000</f>
        <v>50.941493807850513</v>
      </c>
      <c r="E11" s="16"/>
      <c r="F11" s="123">
        <v>1</v>
      </c>
      <c r="G11" s="124">
        <v>1</v>
      </c>
      <c r="H11" s="125">
        <f>((F11*Inledning!$B$21)+(G11*Inledning!$C$21))/1000</f>
        <v>50.941493807850513</v>
      </c>
      <c r="I11" s="16"/>
      <c r="J11" s="16"/>
    </row>
    <row r="12" spans="1:10" ht="14.25" customHeight="1" x14ac:dyDescent="0.2">
      <c r="A12" s="24" t="s">
        <v>22</v>
      </c>
      <c r="B12" s="123">
        <v>1</v>
      </c>
      <c r="C12" s="124">
        <v>1</v>
      </c>
      <c r="D12" s="125">
        <f>((B12*Inledning!$B$22)+(C12*Inledning!$C$22))/1000</f>
        <v>96.94490994164579</v>
      </c>
      <c r="E12" s="16"/>
      <c r="F12" s="123">
        <v>1</v>
      </c>
      <c r="G12" s="124">
        <v>1</v>
      </c>
      <c r="H12" s="125">
        <f>((F12*Inledning!$B$22)+(G12*Inledning!$C$22))/1000</f>
        <v>96.94490994164579</v>
      </c>
      <c r="I12" s="16"/>
      <c r="J12" s="16"/>
    </row>
    <row r="13" spans="1:10" ht="14.25" customHeight="1" x14ac:dyDescent="0.2">
      <c r="A13" s="24" t="s">
        <v>17</v>
      </c>
      <c r="B13" s="123">
        <v>1</v>
      </c>
      <c r="C13" s="124">
        <v>1</v>
      </c>
      <c r="D13" s="125">
        <f>((B13*Inledning!$B$22)+(C13*Inledning!$C$22))/1000</f>
        <v>96.94490994164579</v>
      </c>
      <c r="E13" s="16"/>
      <c r="F13" s="123">
        <v>1</v>
      </c>
      <c r="G13" s="124">
        <v>1</v>
      </c>
      <c r="H13" s="125">
        <f>((F13*Inledning!$B$22)+(G13*Inledning!$C$22))/1000</f>
        <v>96.94490994164579</v>
      </c>
      <c r="I13" s="16"/>
      <c r="J13" s="16"/>
    </row>
    <row r="14" spans="1:10" x14ac:dyDescent="0.2">
      <c r="A14" s="24" t="s">
        <v>18</v>
      </c>
      <c r="B14" s="123">
        <v>1</v>
      </c>
      <c r="C14" s="124">
        <v>1</v>
      </c>
      <c r="D14" s="125">
        <f>((B14*Inledning!$B$22)+(C14*Inledning!$C$22))/1000</f>
        <v>96.94490994164579</v>
      </c>
      <c r="E14" s="16"/>
      <c r="F14" s="123">
        <v>1</v>
      </c>
      <c r="G14" s="124">
        <v>1</v>
      </c>
      <c r="H14" s="125">
        <f>((F14*Inledning!$B$22)+(G14*Inledning!$C$22))/1000</f>
        <v>96.94490994164579</v>
      </c>
      <c r="I14" s="16"/>
      <c r="J14" s="16"/>
    </row>
    <row r="15" spans="1:10" x14ac:dyDescent="0.2">
      <c r="A15" s="24" t="s">
        <v>19</v>
      </c>
      <c r="B15" s="123">
        <v>1</v>
      </c>
      <c r="C15" s="124">
        <v>1</v>
      </c>
      <c r="D15" s="125">
        <f>((B15*Inledning!$B$23)+(C15*Inledning!$C$23))/1000</f>
        <v>104.34020244725804</v>
      </c>
      <c r="E15" s="16"/>
      <c r="F15" s="123">
        <v>1</v>
      </c>
      <c r="G15" s="124">
        <v>1</v>
      </c>
      <c r="H15" s="125">
        <f>((F15*Inledning!$B$23)+(G15*Inledning!$C$23))/1000</f>
        <v>104.34020244725804</v>
      </c>
      <c r="I15" s="16"/>
      <c r="J15" s="16"/>
    </row>
    <row r="16" spans="1:10" x14ac:dyDescent="0.2">
      <c r="A16" s="24" t="s">
        <v>23</v>
      </c>
      <c r="B16" s="123">
        <v>1</v>
      </c>
      <c r="C16" s="124">
        <v>1</v>
      </c>
      <c r="D16" s="125">
        <f>((B16*Inledning!$B$24)+(C16*Inledning!$C$24))/1000</f>
        <v>100.09968846204548</v>
      </c>
      <c r="E16" s="16"/>
      <c r="F16" s="123">
        <v>1</v>
      </c>
      <c r="G16" s="124">
        <v>1</v>
      </c>
      <c r="H16" s="125">
        <f>((F16*Inledning!$B$24)+(G16*Inledning!$C$24))/1000</f>
        <v>100.09968846204548</v>
      </c>
      <c r="I16" s="16"/>
      <c r="J16" s="16"/>
    </row>
    <row r="17" spans="1:10" x14ac:dyDescent="0.2">
      <c r="A17" s="24" t="s">
        <v>24</v>
      </c>
      <c r="B17" s="123">
        <v>1</v>
      </c>
      <c r="C17" s="124">
        <v>1</v>
      </c>
      <c r="D17" s="125">
        <f>((B17*Inledning!$B$25)+(C17*Inledning!$C$25))/1000</f>
        <v>138.48043714318075</v>
      </c>
      <c r="E17" s="16"/>
      <c r="F17" s="123">
        <v>1</v>
      </c>
      <c r="G17" s="124">
        <v>1</v>
      </c>
      <c r="H17" s="125">
        <f>((F17*Inledning!$B$25)+(G17*Inledning!$C$25))/1000</f>
        <v>138.48043714318075</v>
      </c>
      <c r="I17" s="16"/>
      <c r="J17" s="16"/>
    </row>
    <row r="18" spans="1:10" x14ac:dyDescent="0.2">
      <c r="A18" s="24" t="s">
        <v>25</v>
      </c>
      <c r="B18" s="123">
        <v>1</v>
      </c>
      <c r="C18" s="124">
        <v>1</v>
      </c>
      <c r="D18" s="125">
        <f>((B18*Inledning!$B$26)+(C18*Inledning!$C$26))/1000</f>
        <v>76.815691703489136</v>
      </c>
      <c r="E18" s="16"/>
      <c r="F18" s="123">
        <v>1</v>
      </c>
      <c r="G18" s="124">
        <v>1</v>
      </c>
      <c r="H18" s="125">
        <f>((F18*Inledning!$B$26)+(G18*Inledning!$C$26))/1000</f>
        <v>76.815691703489136</v>
      </c>
      <c r="I18" s="16"/>
      <c r="J18" s="16"/>
    </row>
    <row r="19" spans="1:10" x14ac:dyDescent="0.2">
      <c r="A19" s="59" t="s">
        <v>98</v>
      </c>
      <c r="B19" s="123">
        <v>1</v>
      </c>
      <c r="C19" s="124">
        <v>1</v>
      </c>
      <c r="D19" s="125">
        <f>((B19*Inledning!$B$27)+(C19*Inledning!$C$27))/1000</f>
        <v>104.74705477842653</v>
      </c>
      <c r="E19" s="16"/>
      <c r="F19" s="123">
        <v>1</v>
      </c>
      <c r="G19" s="124">
        <v>1</v>
      </c>
      <c r="H19" s="125">
        <f>((F19*Inledning!$B$27)+(G19*Inledning!$C$27))/1000</f>
        <v>104.74705477842653</v>
      </c>
      <c r="I19" s="16"/>
      <c r="J19" s="16"/>
    </row>
    <row r="20" spans="1:10" x14ac:dyDescent="0.2">
      <c r="A20" s="24" t="s">
        <v>4</v>
      </c>
      <c r="B20" s="123">
        <v>1</v>
      </c>
      <c r="C20" s="124">
        <v>1</v>
      </c>
      <c r="D20" s="125">
        <f>((B20*Inledning!$B$28)+(C20*Inledning!$C$28))/1000</f>
        <v>76.54742310552912</v>
      </c>
      <c r="E20" s="16"/>
      <c r="F20" s="123">
        <v>1</v>
      </c>
      <c r="G20" s="124">
        <v>1</v>
      </c>
      <c r="H20" s="125">
        <f>((F20*Inledning!$B$28)+(G20*Inledning!$C$28))/1000</f>
        <v>76.54742310552912</v>
      </c>
      <c r="I20" s="16"/>
      <c r="J20" s="16"/>
    </row>
    <row r="21" spans="1:10" x14ac:dyDescent="0.2">
      <c r="A21" s="24" t="s">
        <v>5</v>
      </c>
      <c r="B21" s="123">
        <v>1</v>
      </c>
      <c r="C21" s="124">
        <v>1</v>
      </c>
      <c r="D21" s="125">
        <f>((B21*Inledning!$B$29)+(C21*Inledning!$C$29))/1000</f>
        <v>239.83486706220336</v>
      </c>
      <c r="E21" s="16"/>
      <c r="F21" s="123">
        <v>1</v>
      </c>
      <c r="G21" s="124">
        <v>1</v>
      </c>
      <c r="H21" s="125">
        <f>((F21*Inledning!$B$29)+(G21*Inledning!$C$29))/1000</f>
        <v>239.83486706220336</v>
      </c>
      <c r="I21" s="16"/>
      <c r="J21" s="16"/>
    </row>
    <row r="22" spans="1:10" x14ac:dyDescent="0.2">
      <c r="A22" s="24" t="s">
        <v>6</v>
      </c>
      <c r="B22" s="123">
        <v>1</v>
      </c>
      <c r="C22" s="124">
        <v>1</v>
      </c>
      <c r="D22" s="125">
        <f>((B22*Inledning!$B$30)+(C22*Inledning!$C$30))/1000</f>
        <v>302.41215242755999</v>
      </c>
      <c r="E22" s="16"/>
      <c r="F22" s="123">
        <v>1</v>
      </c>
      <c r="G22" s="124">
        <v>1</v>
      </c>
      <c r="H22" s="125">
        <f>((F22*Inledning!$B$30)+(G22*Inledning!$C$30))/1000</f>
        <v>302.41215242755999</v>
      </c>
      <c r="I22" s="16"/>
      <c r="J22" s="16"/>
    </row>
    <row r="23" spans="1:10" x14ac:dyDescent="0.2">
      <c r="A23" s="24" t="s">
        <v>7</v>
      </c>
      <c r="B23" s="123">
        <v>1</v>
      </c>
      <c r="C23" s="124">
        <v>1</v>
      </c>
      <c r="D23" s="125">
        <f>((B23*Inledning!$B$31)+(C23*Inledning!$C$31))/1000</f>
        <v>209.86959251210826</v>
      </c>
      <c r="E23" s="16"/>
      <c r="F23" s="123">
        <v>1</v>
      </c>
      <c r="G23" s="124">
        <v>1</v>
      </c>
      <c r="H23" s="125">
        <f>((F23*Inledning!$B$31)+(G23*Inledning!$C$31))/1000</f>
        <v>209.86959251210826</v>
      </c>
      <c r="I23" s="16"/>
      <c r="J23" s="16"/>
    </row>
    <row r="24" spans="1:10" x14ac:dyDescent="0.2">
      <c r="A24" s="24" t="s">
        <v>8</v>
      </c>
      <c r="B24" s="123">
        <v>1</v>
      </c>
      <c r="C24" s="124">
        <v>1</v>
      </c>
      <c r="D24" s="125">
        <f>((B24*Inledning!$B$32)+(C24*Inledning!$C$32))/1000</f>
        <v>489.70254438652194</v>
      </c>
      <c r="E24" s="16"/>
      <c r="F24" s="123">
        <v>1</v>
      </c>
      <c r="G24" s="124">
        <v>1</v>
      </c>
      <c r="H24" s="125">
        <f>((F24*Inledning!$B$32)+(G24*Inledning!$C$32))/1000</f>
        <v>489.70254438652194</v>
      </c>
      <c r="I24" s="16"/>
      <c r="J24" s="16"/>
    </row>
    <row r="25" spans="1:10" x14ac:dyDescent="0.2">
      <c r="A25" s="24" t="s">
        <v>9</v>
      </c>
      <c r="B25" s="123">
        <v>1</v>
      </c>
      <c r="C25" s="124">
        <v>1</v>
      </c>
      <c r="D25" s="125">
        <f>((B25*Inledning!$B$33)+(C25*Inledning!$C$33))/1000</f>
        <v>443.86709503283191</v>
      </c>
      <c r="E25" s="16"/>
      <c r="F25" s="123">
        <v>1</v>
      </c>
      <c r="G25" s="124">
        <v>1</v>
      </c>
      <c r="H25" s="125">
        <f>((F25*Inledning!$B$33)+(G25*Inledning!$C$33))/1000</f>
        <v>443.86709503283191</v>
      </c>
      <c r="I25" s="16"/>
      <c r="J25" s="16"/>
    </row>
    <row r="26" spans="1:10" x14ac:dyDescent="0.2">
      <c r="A26" s="24" t="s">
        <v>10</v>
      </c>
      <c r="B26" s="123">
        <v>1</v>
      </c>
      <c r="C26" s="124">
        <v>1</v>
      </c>
      <c r="D26" s="125">
        <f>((B26*Inledning!$B$34)+(C26*Inledning!$C$34))/1000</f>
        <v>544.56803511548605</v>
      </c>
      <c r="E26" s="16"/>
      <c r="F26" s="123">
        <v>1</v>
      </c>
      <c r="G26" s="124">
        <v>1</v>
      </c>
      <c r="H26" s="125">
        <f>((F26*Inledning!$B$34)+(G26*Inledning!$C$34))/1000</f>
        <v>544.56803511548605</v>
      </c>
      <c r="I26" s="16"/>
      <c r="J26" s="16"/>
    </row>
    <row r="27" spans="1:10" x14ac:dyDescent="0.2">
      <c r="A27" s="24" t="s">
        <v>11</v>
      </c>
      <c r="B27" s="123">
        <v>1</v>
      </c>
      <c r="C27" s="124">
        <v>1</v>
      </c>
      <c r="D27" s="125">
        <f>((B27*Inledning!$B$35)+(C27*Inledning!$C$35))/1000</f>
        <v>323.52253726698774</v>
      </c>
      <c r="E27" s="16"/>
      <c r="F27" s="123">
        <v>1</v>
      </c>
      <c r="G27" s="124">
        <v>1</v>
      </c>
      <c r="H27" s="125">
        <f>((F27*Inledning!$B$35)+(G27*Inledning!$C$35))/1000</f>
        <v>323.52253726698774</v>
      </c>
      <c r="I27" s="16"/>
      <c r="J27" s="16"/>
    </row>
    <row r="28" spans="1:10" ht="13.5" thickBot="1" x14ac:dyDescent="0.25">
      <c r="A28" s="127" t="s">
        <v>12</v>
      </c>
      <c r="B28" s="128">
        <v>1</v>
      </c>
      <c r="C28" s="129">
        <v>1</v>
      </c>
      <c r="D28" s="130">
        <f>((B28*Inledning!$B$36)+(C28*Inledning!$C$36))/1000</f>
        <v>158.83490427220104</v>
      </c>
      <c r="E28" s="16"/>
      <c r="F28" s="128">
        <v>1</v>
      </c>
      <c r="G28" s="131">
        <v>1</v>
      </c>
      <c r="H28" s="130">
        <f>((F28*Inledning!$B$36)+(G28*Inledning!$C$36))/1000</f>
        <v>158.83490427220104</v>
      </c>
      <c r="I28" s="16"/>
      <c r="J28" s="16"/>
    </row>
    <row r="29" spans="1:10" ht="18.75" customHeight="1" x14ac:dyDescent="0.2">
      <c r="A29" s="132" t="s">
        <v>2</v>
      </c>
      <c r="B29" s="133">
        <f>SUM(B8:B28)</f>
        <v>21</v>
      </c>
      <c r="C29" s="134">
        <f>SUM(C8:C28)</f>
        <v>21</v>
      </c>
      <c r="D29" s="135">
        <f>SUM(D8:D28)</f>
        <v>3808.2429307721691</v>
      </c>
      <c r="E29" s="16"/>
      <c r="F29" s="133">
        <f>SUM(F8:F28)</f>
        <v>21</v>
      </c>
      <c r="G29" s="134">
        <f>SUM(G8:G28)</f>
        <v>21</v>
      </c>
      <c r="H29" s="135">
        <f>SUM(H8:H28)</f>
        <v>3808.2429307721691</v>
      </c>
      <c r="I29" s="16"/>
      <c r="J29" s="16"/>
    </row>
    <row r="30" spans="1:10" ht="18.75" customHeight="1" x14ac:dyDescent="0.2">
      <c r="A30" s="24"/>
      <c r="B30" s="136"/>
      <c r="C30" s="137"/>
      <c r="D30" s="136"/>
      <c r="E30" s="136"/>
      <c r="F30" s="16"/>
      <c r="G30" s="16"/>
      <c r="H30" s="16"/>
      <c r="I30" s="16"/>
      <c r="J30" s="16"/>
    </row>
    <row r="31" spans="1:10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x14ac:dyDescent="0.2">
      <c r="A32" s="104" t="s">
        <v>116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3.5" thickBot="1" x14ac:dyDescent="0.25">
      <c r="A33" s="16"/>
      <c r="B33" s="16" t="s">
        <v>67</v>
      </c>
      <c r="C33" s="16"/>
      <c r="D33" s="105"/>
      <c r="E33" s="16"/>
      <c r="F33" s="16" t="s">
        <v>37</v>
      </c>
      <c r="G33" s="16"/>
      <c r="H33" s="16"/>
      <c r="I33" s="16"/>
      <c r="J33" s="16"/>
    </row>
    <row r="34" spans="1:10" x14ac:dyDescent="0.2">
      <c r="A34" s="138"/>
      <c r="B34" s="107" t="s">
        <v>13</v>
      </c>
      <c r="C34" s="108" t="s">
        <v>13</v>
      </c>
      <c r="D34" s="109" t="s">
        <v>14</v>
      </c>
      <c r="E34" s="16"/>
      <c r="F34" s="107" t="s">
        <v>13</v>
      </c>
      <c r="G34" s="108" t="s">
        <v>13</v>
      </c>
      <c r="H34" s="109" t="s">
        <v>14</v>
      </c>
      <c r="I34" s="16"/>
      <c r="J34" s="16"/>
    </row>
    <row r="35" spans="1:10" x14ac:dyDescent="0.2">
      <c r="A35" s="139"/>
      <c r="B35" s="111" t="s">
        <v>26</v>
      </c>
      <c r="C35" s="112" t="s">
        <v>26</v>
      </c>
      <c r="D35" s="113" t="s">
        <v>27</v>
      </c>
      <c r="E35" s="66"/>
      <c r="F35" s="111" t="s">
        <v>26</v>
      </c>
      <c r="G35" s="112" t="s">
        <v>26</v>
      </c>
      <c r="H35" s="113" t="s">
        <v>27</v>
      </c>
      <c r="I35" s="16"/>
      <c r="J35" s="16"/>
    </row>
    <row r="36" spans="1:10" ht="13.5" thickBot="1" x14ac:dyDescent="0.25">
      <c r="A36" s="119" t="s">
        <v>3</v>
      </c>
      <c r="B36" s="116" t="s">
        <v>0</v>
      </c>
      <c r="C36" s="117" t="s">
        <v>1</v>
      </c>
      <c r="D36" s="118" t="s">
        <v>28</v>
      </c>
      <c r="E36" s="66"/>
      <c r="F36" s="116" t="s">
        <v>0</v>
      </c>
      <c r="G36" s="117" t="s">
        <v>1</v>
      </c>
      <c r="H36" s="118" t="s">
        <v>28</v>
      </c>
      <c r="I36" s="16"/>
      <c r="J36" s="16"/>
    </row>
    <row r="37" spans="1:10" x14ac:dyDescent="0.2">
      <c r="A37" s="119" t="s">
        <v>20</v>
      </c>
      <c r="B37" s="120">
        <v>1</v>
      </c>
      <c r="C37" s="121">
        <v>1</v>
      </c>
      <c r="D37" s="122">
        <f>((B37*Inledning!$B$21)+(C37*Inledning!$C$21))/1000</f>
        <v>50.941493807850513</v>
      </c>
      <c r="E37" s="66"/>
      <c r="F37" s="120">
        <v>1</v>
      </c>
      <c r="G37" s="121">
        <v>1</v>
      </c>
      <c r="H37" s="122">
        <f>((F37*Inledning!$B$21)+(G37*Inledning!$C$21))/1000</f>
        <v>50.941493807850513</v>
      </c>
      <c r="I37" s="16"/>
      <c r="J37" s="16"/>
    </row>
    <row r="38" spans="1:10" x14ac:dyDescent="0.2">
      <c r="A38" s="119" t="s">
        <v>16</v>
      </c>
      <c r="B38" s="123">
        <v>1</v>
      </c>
      <c r="C38" s="124">
        <v>1</v>
      </c>
      <c r="D38" s="125">
        <f>((B38*Inledning!$B$21)+(C38*Inledning!$C$21))/1000</f>
        <v>50.941493807850513</v>
      </c>
      <c r="E38" s="66"/>
      <c r="F38" s="123">
        <v>1</v>
      </c>
      <c r="G38" s="124">
        <v>1</v>
      </c>
      <c r="H38" s="125">
        <f>((F38*Inledning!$B$21)+(G38*Inledning!$C$21))/1000</f>
        <v>50.941493807850513</v>
      </c>
      <c r="I38" s="16"/>
      <c r="J38" s="16"/>
    </row>
    <row r="39" spans="1:10" x14ac:dyDescent="0.2">
      <c r="A39" s="119" t="s">
        <v>15</v>
      </c>
      <c r="B39" s="123">
        <v>1</v>
      </c>
      <c r="C39" s="124">
        <v>1</v>
      </c>
      <c r="D39" s="125">
        <f>((B39*Inledning!$B$21)+(C39*Inledning!$C$21))/1000</f>
        <v>50.941493807850513</v>
      </c>
      <c r="E39" s="66"/>
      <c r="F39" s="123">
        <v>1</v>
      </c>
      <c r="G39" s="124">
        <v>1</v>
      </c>
      <c r="H39" s="125">
        <f>((F39*Inledning!$B$21)+(G39*Inledning!$C$21))/1000</f>
        <v>50.941493807850513</v>
      </c>
      <c r="I39" s="16"/>
      <c r="J39" s="16"/>
    </row>
    <row r="40" spans="1:10" x14ac:dyDescent="0.2">
      <c r="A40" s="126" t="s">
        <v>21</v>
      </c>
      <c r="B40" s="123">
        <v>1</v>
      </c>
      <c r="C40" s="124">
        <v>1</v>
      </c>
      <c r="D40" s="125">
        <f>((B40*Inledning!$B$21)+(C40*Inledning!$C$21))/1000</f>
        <v>50.941493807850513</v>
      </c>
      <c r="E40" s="16"/>
      <c r="F40" s="123">
        <v>1</v>
      </c>
      <c r="G40" s="124">
        <v>1</v>
      </c>
      <c r="H40" s="125">
        <f>((F40*Inledning!$B$21)+(G40*Inledning!$C$21))/1000</f>
        <v>50.941493807850513</v>
      </c>
      <c r="I40" s="16"/>
      <c r="J40" s="16"/>
    </row>
    <row r="41" spans="1:10" x14ac:dyDescent="0.2">
      <c r="A41" s="24" t="s">
        <v>22</v>
      </c>
      <c r="B41" s="123">
        <v>1</v>
      </c>
      <c r="C41" s="124">
        <v>1</v>
      </c>
      <c r="D41" s="125">
        <f>((B41*Inledning!$B$22)+(C41*Inledning!$C$22))/1000</f>
        <v>96.94490994164579</v>
      </c>
      <c r="E41" s="16"/>
      <c r="F41" s="123">
        <v>1</v>
      </c>
      <c r="G41" s="124">
        <v>1</v>
      </c>
      <c r="H41" s="125">
        <f>((F41*Inledning!$B$22)+(G41*Inledning!$C$22))/1000</f>
        <v>96.94490994164579</v>
      </c>
      <c r="I41" s="16"/>
      <c r="J41" s="16"/>
    </row>
    <row r="42" spans="1:10" x14ac:dyDescent="0.2">
      <c r="A42" s="24" t="s">
        <v>17</v>
      </c>
      <c r="B42" s="123">
        <v>1</v>
      </c>
      <c r="C42" s="124">
        <v>1</v>
      </c>
      <c r="D42" s="125">
        <f>((B42*Inledning!$B$22)+(C42*Inledning!$C$22))/1000</f>
        <v>96.94490994164579</v>
      </c>
      <c r="E42" s="16"/>
      <c r="F42" s="123">
        <v>1</v>
      </c>
      <c r="G42" s="124">
        <v>1</v>
      </c>
      <c r="H42" s="125">
        <f>((F42*Inledning!$B$22)+(G42*Inledning!$C$22))/1000</f>
        <v>96.94490994164579</v>
      </c>
      <c r="I42" s="16"/>
      <c r="J42" s="16"/>
    </row>
    <row r="43" spans="1:10" x14ac:dyDescent="0.2">
      <c r="A43" s="24" t="s">
        <v>18</v>
      </c>
      <c r="B43" s="123">
        <v>1</v>
      </c>
      <c r="C43" s="124">
        <v>1</v>
      </c>
      <c r="D43" s="125">
        <f>((B43*Inledning!$B$22)+(C43*Inledning!$C$22))/1000</f>
        <v>96.94490994164579</v>
      </c>
      <c r="E43" s="16"/>
      <c r="F43" s="123">
        <v>1</v>
      </c>
      <c r="G43" s="124">
        <v>1</v>
      </c>
      <c r="H43" s="125">
        <f>((F43*Inledning!$B$22)+(G43*Inledning!$C$22))/1000</f>
        <v>96.94490994164579</v>
      </c>
      <c r="I43" s="16"/>
      <c r="J43" s="16"/>
    </row>
    <row r="44" spans="1:10" x14ac:dyDescent="0.2">
      <c r="A44" s="24" t="s">
        <v>19</v>
      </c>
      <c r="B44" s="123">
        <v>1</v>
      </c>
      <c r="C44" s="124">
        <v>1</v>
      </c>
      <c r="D44" s="125">
        <f>((B44*Inledning!$B$23)+(C44*Inledning!$C$23))/1000</f>
        <v>104.34020244725804</v>
      </c>
      <c r="E44" s="16"/>
      <c r="F44" s="123">
        <v>1</v>
      </c>
      <c r="G44" s="124">
        <v>1</v>
      </c>
      <c r="H44" s="125">
        <f>((F44*Inledning!$B$23)+(G44*Inledning!$C$23))/1000</f>
        <v>104.34020244725804</v>
      </c>
      <c r="I44" s="16"/>
      <c r="J44" s="16"/>
    </row>
    <row r="45" spans="1:10" x14ac:dyDescent="0.2">
      <c r="A45" s="24" t="s">
        <v>23</v>
      </c>
      <c r="B45" s="123">
        <v>1</v>
      </c>
      <c r="C45" s="124">
        <v>1</v>
      </c>
      <c r="D45" s="125">
        <f>((B45*Inledning!$B$24)+(C45*Inledning!$C$24))/1000</f>
        <v>100.09968846204548</v>
      </c>
      <c r="E45" s="16"/>
      <c r="F45" s="123">
        <v>1</v>
      </c>
      <c r="G45" s="124">
        <v>1</v>
      </c>
      <c r="H45" s="125">
        <f>((F45*Inledning!$B$24)+(G45*Inledning!$C$24))/1000</f>
        <v>100.09968846204548</v>
      </c>
      <c r="I45" s="16"/>
      <c r="J45" s="16"/>
    </row>
    <row r="46" spans="1:10" x14ac:dyDescent="0.2">
      <c r="A46" s="24" t="s">
        <v>24</v>
      </c>
      <c r="B46" s="123">
        <v>1</v>
      </c>
      <c r="C46" s="124">
        <v>1</v>
      </c>
      <c r="D46" s="125">
        <f>((B46*Inledning!$B$25)+(C46*Inledning!$C$25))/1000</f>
        <v>138.48043714318075</v>
      </c>
      <c r="E46" s="16"/>
      <c r="F46" s="123">
        <v>1</v>
      </c>
      <c r="G46" s="124">
        <v>1</v>
      </c>
      <c r="H46" s="125">
        <f>((F46*Inledning!$B$25)+(G46*Inledning!$C$25))/1000</f>
        <v>138.48043714318075</v>
      </c>
      <c r="I46" s="16"/>
      <c r="J46" s="16"/>
    </row>
    <row r="47" spans="1:10" x14ac:dyDescent="0.2">
      <c r="A47" s="24" t="s">
        <v>25</v>
      </c>
      <c r="B47" s="123">
        <v>1</v>
      </c>
      <c r="C47" s="124">
        <v>1</v>
      </c>
      <c r="D47" s="125">
        <f>((B47*Inledning!$B$26)+(C47*Inledning!$C$26))/1000</f>
        <v>76.815691703489136</v>
      </c>
      <c r="E47" s="16"/>
      <c r="F47" s="123">
        <v>1</v>
      </c>
      <c r="G47" s="124">
        <v>1</v>
      </c>
      <c r="H47" s="125">
        <f>((F47*Inledning!$B$26)+(G47*Inledning!$C$26))/1000</f>
        <v>76.815691703489136</v>
      </c>
      <c r="I47" s="16"/>
      <c r="J47" s="16"/>
    </row>
    <row r="48" spans="1:10" x14ac:dyDescent="0.2">
      <c r="A48" s="59" t="s">
        <v>98</v>
      </c>
      <c r="B48" s="123">
        <v>1</v>
      </c>
      <c r="C48" s="124">
        <v>1</v>
      </c>
      <c r="D48" s="125">
        <f>((B48*Inledning!$B$27)+(C48*Inledning!$C$27))/1000</f>
        <v>104.74705477842653</v>
      </c>
      <c r="E48" s="16"/>
      <c r="F48" s="123">
        <v>1</v>
      </c>
      <c r="G48" s="124">
        <v>1</v>
      </c>
      <c r="H48" s="125">
        <f>((F48*Inledning!$B$27)+(G48*Inledning!$C$27))/1000</f>
        <v>104.74705477842653</v>
      </c>
      <c r="I48" s="16"/>
      <c r="J48" s="16"/>
    </row>
    <row r="49" spans="1:10" x14ac:dyDescent="0.2">
      <c r="A49" s="24" t="s">
        <v>4</v>
      </c>
      <c r="B49" s="123">
        <v>1</v>
      </c>
      <c r="C49" s="124">
        <v>1</v>
      </c>
      <c r="D49" s="125">
        <f>((B49*Inledning!$B$28)+(C49*Inledning!$C$28))/1000</f>
        <v>76.54742310552912</v>
      </c>
      <c r="E49" s="16"/>
      <c r="F49" s="123">
        <v>1</v>
      </c>
      <c r="G49" s="124">
        <v>1</v>
      </c>
      <c r="H49" s="125">
        <f>((F49*Inledning!$B$28)+(G49*Inledning!$C$28))/1000</f>
        <v>76.54742310552912</v>
      </c>
      <c r="I49" s="16"/>
      <c r="J49" s="16"/>
    </row>
    <row r="50" spans="1:10" x14ac:dyDescent="0.2">
      <c r="A50" s="24" t="s">
        <v>5</v>
      </c>
      <c r="B50" s="123">
        <v>1</v>
      </c>
      <c r="C50" s="124">
        <v>1</v>
      </c>
      <c r="D50" s="125">
        <f>((B50*Inledning!$B$29)+(C50*Inledning!$C$29))/1000</f>
        <v>239.83486706220336</v>
      </c>
      <c r="E50" s="16"/>
      <c r="F50" s="123">
        <v>1</v>
      </c>
      <c r="G50" s="124">
        <v>1</v>
      </c>
      <c r="H50" s="125">
        <f>((F50*Inledning!$B$29)+(G50*Inledning!$C$29))/1000</f>
        <v>239.83486706220336</v>
      </c>
      <c r="I50" s="16"/>
      <c r="J50" s="16"/>
    </row>
    <row r="51" spans="1:10" x14ac:dyDescent="0.2">
      <c r="A51" s="24" t="s">
        <v>6</v>
      </c>
      <c r="B51" s="123">
        <v>1</v>
      </c>
      <c r="C51" s="124">
        <v>1</v>
      </c>
      <c r="D51" s="125">
        <f>((B51*Inledning!$B$30)+(C51*Inledning!$C$30))/1000</f>
        <v>302.41215242755999</v>
      </c>
      <c r="E51" s="16"/>
      <c r="F51" s="123">
        <v>1</v>
      </c>
      <c r="G51" s="124">
        <v>1</v>
      </c>
      <c r="H51" s="125">
        <f>((F51*Inledning!$B$30)+(G51*Inledning!$C$30))/1000</f>
        <v>302.41215242755999</v>
      </c>
      <c r="I51" s="16"/>
      <c r="J51" s="16"/>
    </row>
    <row r="52" spans="1:10" x14ac:dyDescent="0.2">
      <c r="A52" s="24" t="s">
        <v>7</v>
      </c>
      <c r="B52" s="123">
        <v>1</v>
      </c>
      <c r="C52" s="124">
        <v>1</v>
      </c>
      <c r="D52" s="125">
        <f>((B52*Inledning!$B$31)+(C52*Inledning!$C$31))/1000</f>
        <v>209.86959251210826</v>
      </c>
      <c r="E52" s="16"/>
      <c r="F52" s="123">
        <v>1</v>
      </c>
      <c r="G52" s="124">
        <v>1</v>
      </c>
      <c r="H52" s="125">
        <f>((F52*Inledning!$B$31)+(G52*Inledning!$C$31))/1000</f>
        <v>209.86959251210826</v>
      </c>
      <c r="I52" s="16"/>
      <c r="J52" s="16"/>
    </row>
    <row r="53" spans="1:10" x14ac:dyDescent="0.2">
      <c r="A53" s="24" t="s">
        <v>8</v>
      </c>
      <c r="B53" s="123">
        <v>1</v>
      </c>
      <c r="C53" s="124">
        <v>1</v>
      </c>
      <c r="D53" s="125">
        <f>((B53*Inledning!$B$32)+(C53*Inledning!$C$32))/1000</f>
        <v>489.70254438652194</v>
      </c>
      <c r="E53" s="16"/>
      <c r="F53" s="123">
        <v>1</v>
      </c>
      <c r="G53" s="124">
        <v>1</v>
      </c>
      <c r="H53" s="125">
        <f>((F53*Inledning!$B$32)+(G53*Inledning!$C$32))/1000</f>
        <v>489.70254438652194</v>
      </c>
      <c r="I53" s="16"/>
      <c r="J53" s="16"/>
    </row>
    <row r="54" spans="1:10" x14ac:dyDescent="0.2">
      <c r="A54" s="24" t="s">
        <v>9</v>
      </c>
      <c r="B54" s="123">
        <v>1</v>
      </c>
      <c r="C54" s="124">
        <v>1</v>
      </c>
      <c r="D54" s="125">
        <f>((B54*Inledning!$B$33)+(C54*Inledning!$C$33))/1000</f>
        <v>443.86709503283191</v>
      </c>
      <c r="E54" s="16"/>
      <c r="F54" s="123">
        <v>1</v>
      </c>
      <c r="G54" s="124">
        <v>1</v>
      </c>
      <c r="H54" s="125">
        <f>((F54*Inledning!$B$33)+(G54*Inledning!$C$33))/1000</f>
        <v>443.86709503283191</v>
      </c>
      <c r="I54" s="16"/>
      <c r="J54" s="16"/>
    </row>
    <row r="55" spans="1:10" x14ac:dyDescent="0.2">
      <c r="A55" s="24" t="s">
        <v>10</v>
      </c>
      <c r="B55" s="123">
        <v>1</v>
      </c>
      <c r="C55" s="124">
        <v>1</v>
      </c>
      <c r="D55" s="125">
        <f>((B55*Inledning!$B$34)+(C55*Inledning!$C$34))/1000</f>
        <v>544.56803511548605</v>
      </c>
      <c r="E55" s="16"/>
      <c r="F55" s="123">
        <v>1</v>
      </c>
      <c r="G55" s="124">
        <v>1</v>
      </c>
      <c r="H55" s="125">
        <f>((F55*Inledning!$B$34)+(G55*Inledning!$C$34))/1000</f>
        <v>544.56803511548605</v>
      </c>
      <c r="I55" s="16"/>
      <c r="J55" s="16"/>
    </row>
    <row r="56" spans="1:10" x14ac:dyDescent="0.2">
      <c r="A56" s="24" t="s">
        <v>11</v>
      </c>
      <c r="B56" s="123">
        <v>1</v>
      </c>
      <c r="C56" s="124">
        <v>1</v>
      </c>
      <c r="D56" s="125">
        <f>((B56*Inledning!$B$35)+(C56*Inledning!$C$35))/1000</f>
        <v>323.52253726698774</v>
      </c>
      <c r="E56" s="16"/>
      <c r="F56" s="123">
        <v>1</v>
      </c>
      <c r="G56" s="124">
        <v>1</v>
      </c>
      <c r="H56" s="125">
        <f>((F56*Inledning!$B$35)+(G56*Inledning!$C$35))/1000</f>
        <v>323.52253726698774</v>
      </c>
      <c r="I56" s="16"/>
      <c r="J56" s="16"/>
    </row>
    <row r="57" spans="1:10" ht="13.5" thickBot="1" x14ac:dyDescent="0.25">
      <c r="A57" s="127" t="s">
        <v>12</v>
      </c>
      <c r="B57" s="128">
        <v>1</v>
      </c>
      <c r="C57" s="131">
        <v>1</v>
      </c>
      <c r="D57" s="130">
        <f>((B57*Inledning!$B$36)+(C57*Inledning!$C$36))/1000</f>
        <v>158.83490427220104</v>
      </c>
      <c r="E57" s="16"/>
      <c r="F57" s="128">
        <v>1</v>
      </c>
      <c r="G57" s="131">
        <v>1</v>
      </c>
      <c r="H57" s="130">
        <f>((F57*Inledning!$B$36)+(G57*Inledning!$C$36))/1000</f>
        <v>158.83490427220104</v>
      </c>
      <c r="I57" s="16"/>
      <c r="J57" s="16"/>
    </row>
    <row r="58" spans="1:10" x14ac:dyDescent="0.2">
      <c r="A58" s="132" t="s">
        <v>2</v>
      </c>
      <c r="B58" s="133">
        <f>SUM(B37:B57)</f>
        <v>21</v>
      </c>
      <c r="C58" s="134">
        <f>SUM(C37:C57)</f>
        <v>21</v>
      </c>
      <c r="D58" s="135">
        <f>SUM(D37:D57)</f>
        <v>3808.2429307721691</v>
      </c>
      <c r="E58" s="16"/>
      <c r="F58" s="133">
        <f>SUM(F37:F57)</f>
        <v>21</v>
      </c>
      <c r="G58" s="134">
        <f>SUM(G37:G57)</f>
        <v>21</v>
      </c>
      <c r="H58" s="135">
        <f>SUM(H37:H57)</f>
        <v>3808.2429307721691</v>
      </c>
      <c r="I58" s="16"/>
      <c r="J58" s="16"/>
    </row>
    <row r="59" spans="1:10" x14ac:dyDescent="0.2">
      <c r="A59" s="24"/>
      <c r="B59" s="136"/>
      <c r="C59" s="137"/>
      <c r="D59" s="136"/>
      <c r="E59" s="13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04" t="s">
        <v>117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13.5" thickBot="1" x14ac:dyDescent="0.25">
      <c r="A62" s="16"/>
      <c r="B62" s="16" t="s">
        <v>67</v>
      </c>
      <c r="C62" s="16"/>
      <c r="D62" s="105"/>
      <c r="E62" s="16"/>
      <c r="F62" s="16" t="s">
        <v>37</v>
      </c>
      <c r="G62" s="16"/>
      <c r="H62" s="16"/>
      <c r="I62" s="16"/>
      <c r="J62" s="16"/>
    </row>
    <row r="63" spans="1:10" x14ac:dyDescent="0.2">
      <c r="A63" s="138"/>
      <c r="B63" s="107" t="s">
        <v>13</v>
      </c>
      <c r="C63" s="108" t="s">
        <v>13</v>
      </c>
      <c r="D63" s="109" t="s">
        <v>14</v>
      </c>
      <c r="E63" s="16"/>
      <c r="F63" s="107" t="s">
        <v>13</v>
      </c>
      <c r="G63" s="108" t="s">
        <v>13</v>
      </c>
      <c r="H63" s="109" t="s">
        <v>14</v>
      </c>
      <c r="I63" s="16"/>
      <c r="J63" s="16"/>
    </row>
    <row r="64" spans="1:10" x14ac:dyDescent="0.2">
      <c r="A64" s="139"/>
      <c r="B64" s="111" t="s">
        <v>26</v>
      </c>
      <c r="C64" s="112" t="s">
        <v>26</v>
      </c>
      <c r="D64" s="113" t="s">
        <v>27</v>
      </c>
      <c r="E64" s="66"/>
      <c r="F64" s="111" t="s">
        <v>26</v>
      </c>
      <c r="G64" s="112" t="s">
        <v>26</v>
      </c>
      <c r="H64" s="113" t="s">
        <v>27</v>
      </c>
      <c r="I64" s="16"/>
      <c r="J64" s="16"/>
    </row>
    <row r="65" spans="1:10" ht="13.5" thickBot="1" x14ac:dyDescent="0.25">
      <c r="A65" s="119" t="s">
        <v>3</v>
      </c>
      <c r="B65" s="116" t="s">
        <v>0</v>
      </c>
      <c r="C65" s="117" t="s">
        <v>1</v>
      </c>
      <c r="D65" s="118" t="s">
        <v>28</v>
      </c>
      <c r="E65" s="66"/>
      <c r="F65" s="116" t="s">
        <v>0</v>
      </c>
      <c r="G65" s="117" t="s">
        <v>1</v>
      </c>
      <c r="H65" s="118" t="s">
        <v>28</v>
      </c>
      <c r="I65" s="16"/>
      <c r="J65" s="16"/>
    </row>
    <row r="66" spans="1:10" x14ac:dyDescent="0.2">
      <c r="A66" s="119" t="s">
        <v>20</v>
      </c>
      <c r="B66" s="120">
        <f t="shared" ref="B66:D86" si="0">B8+B37</f>
        <v>2</v>
      </c>
      <c r="C66" s="140">
        <f t="shared" si="0"/>
        <v>2</v>
      </c>
      <c r="D66" s="141">
        <f t="shared" si="0"/>
        <v>101.88298761570103</v>
      </c>
      <c r="E66" s="66"/>
      <c r="F66" s="120">
        <f t="shared" ref="F66:H86" si="1">F8+F37</f>
        <v>2</v>
      </c>
      <c r="G66" s="140">
        <f t="shared" si="1"/>
        <v>2</v>
      </c>
      <c r="H66" s="141">
        <f t="shared" si="1"/>
        <v>101.88298761570103</v>
      </c>
      <c r="I66" s="16"/>
      <c r="J66" s="16"/>
    </row>
    <row r="67" spans="1:10" x14ac:dyDescent="0.2">
      <c r="A67" s="119" t="s">
        <v>16</v>
      </c>
      <c r="B67" s="123">
        <f t="shared" si="0"/>
        <v>2</v>
      </c>
      <c r="C67" s="142">
        <f t="shared" si="0"/>
        <v>2</v>
      </c>
      <c r="D67" s="143">
        <f t="shared" si="0"/>
        <v>101.88298761570103</v>
      </c>
      <c r="E67" s="66"/>
      <c r="F67" s="123">
        <f t="shared" si="1"/>
        <v>2</v>
      </c>
      <c r="G67" s="142">
        <f t="shared" si="1"/>
        <v>2</v>
      </c>
      <c r="H67" s="143">
        <f t="shared" si="1"/>
        <v>101.88298761570103</v>
      </c>
      <c r="I67" s="16"/>
      <c r="J67" s="16"/>
    </row>
    <row r="68" spans="1:10" x14ac:dyDescent="0.2">
      <c r="A68" s="119" t="s">
        <v>15</v>
      </c>
      <c r="B68" s="123">
        <f t="shared" si="0"/>
        <v>2</v>
      </c>
      <c r="C68" s="142">
        <f t="shared" si="0"/>
        <v>2</v>
      </c>
      <c r="D68" s="143">
        <f t="shared" si="0"/>
        <v>101.88298761570103</v>
      </c>
      <c r="E68" s="66"/>
      <c r="F68" s="123">
        <f t="shared" si="1"/>
        <v>2</v>
      </c>
      <c r="G68" s="142">
        <f t="shared" si="1"/>
        <v>2</v>
      </c>
      <c r="H68" s="143">
        <f t="shared" si="1"/>
        <v>101.88298761570103</v>
      </c>
      <c r="I68" s="16"/>
      <c r="J68" s="16"/>
    </row>
    <row r="69" spans="1:10" x14ac:dyDescent="0.2">
      <c r="A69" s="126" t="s">
        <v>21</v>
      </c>
      <c r="B69" s="144">
        <f t="shared" si="0"/>
        <v>2</v>
      </c>
      <c r="C69" s="145">
        <f t="shared" si="0"/>
        <v>2</v>
      </c>
      <c r="D69" s="143">
        <f t="shared" si="0"/>
        <v>101.88298761570103</v>
      </c>
      <c r="E69" s="16"/>
      <c r="F69" s="144">
        <f t="shared" si="1"/>
        <v>2</v>
      </c>
      <c r="G69" s="145">
        <f t="shared" si="1"/>
        <v>2</v>
      </c>
      <c r="H69" s="143">
        <f t="shared" si="1"/>
        <v>101.88298761570103</v>
      </c>
      <c r="I69" s="16"/>
      <c r="J69" s="16"/>
    </row>
    <row r="70" spans="1:10" x14ac:dyDescent="0.2">
      <c r="A70" s="24" t="s">
        <v>22</v>
      </c>
      <c r="B70" s="144">
        <f t="shared" si="0"/>
        <v>2</v>
      </c>
      <c r="C70" s="145">
        <f t="shared" si="0"/>
        <v>2</v>
      </c>
      <c r="D70" s="143">
        <f t="shared" si="0"/>
        <v>193.88981988329158</v>
      </c>
      <c r="E70" s="16"/>
      <c r="F70" s="144">
        <f t="shared" si="1"/>
        <v>2</v>
      </c>
      <c r="G70" s="145">
        <f t="shared" si="1"/>
        <v>2</v>
      </c>
      <c r="H70" s="143">
        <f t="shared" si="1"/>
        <v>193.88981988329158</v>
      </c>
      <c r="I70" s="16"/>
      <c r="J70" s="16"/>
    </row>
    <row r="71" spans="1:10" x14ac:dyDescent="0.2">
      <c r="A71" s="24" t="s">
        <v>17</v>
      </c>
      <c r="B71" s="144">
        <f t="shared" si="0"/>
        <v>2</v>
      </c>
      <c r="C71" s="145">
        <f t="shared" si="0"/>
        <v>2</v>
      </c>
      <c r="D71" s="143">
        <f t="shared" si="0"/>
        <v>193.88981988329158</v>
      </c>
      <c r="E71" s="16"/>
      <c r="F71" s="144">
        <f t="shared" si="1"/>
        <v>2</v>
      </c>
      <c r="G71" s="145">
        <f t="shared" si="1"/>
        <v>2</v>
      </c>
      <c r="H71" s="143">
        <f t="shared" si="1"/>
        <v>193.88981988329158</v>
      </c>
      <c r="I71" s="16"/>
      <c r="J71" s="16"/>
    </row>
    <row r="72" spans="1:10" x14ac:dyDescent="0.2">
      <c r="A72" s="24" t="s">
        <v>18</v>
      </c>
      <c r="B72" s="144">
        <f t="shared" si="0"/>
        <v>2</v>
      </c>
      <c r="C72" s="145">
        <f t="shared" si="0"/>
        <v>2</v>
      </c>
      <c r="D72" s="143">
        <f t="shared" si="0"/>
        <v>193.88981988329158</v>
      </c>
      <c r="E72" s="16"/>
      <c r="F72" s="144">
        <f t="shared" si="1"/>
        <v>2</v>
      </c>
      <c r="G72" s="145">
        <f t="shared" si="1"/>
        <v>2</v>
      </c>
      <c r="H72" s="143">
        <f t="shared" si="1"/>
        <v>193.88981988329158</v>
      </c>
      <c r="I72" s="16"/>
      <c r="J72" s="16"/>
    </row>
    <row r="73" spans="1:10" x14ac:dyDescent="0.2">
      <c r="A73" s="24" t="s">
        <v>19</v>
      </c>
      <c r="B73" s="144">
        <f t="shared" si="0"/>
        <v>2</v>
      </c>
      <c r="C73" s="145">
        <f t="shared" si="0"/>
        <v>2</v>
      </c>
      <c r="D73" s="143">
        <f t="shared" si="0"/>
        <v>208.68040489451607</v>
      </c>
      <c r="E73" s="16"/>
      <c r="F73" s="144">
        <f t="shared" si="1"/>
        <v>2</v>
      </c>
      <c r="G73" s="145">
        <f t="shared" si="1"/>
        <v>2</v>
      </c>
      <c r="H73" s="143">
        <f t="shared" si="1"/>
        <v>208.68040489451607</v>
      </c>
      <c r="I73" s="16"/>
      <c r="J73" s="16"/>
    </row>
    <row r="74" spans="1:10" x14ac:dyDescent="0.2">
      <c r="A74" s="24" t="s">
        <v>23</v>
      </c>
      <c r="B74" s="144">
        <f t="shared" si="0"/>
        <v>2</v>
      </c>
      <c r="C74" s="145">
        <f t="shared" si="0"/>
        <v>2</v>
      </c>
      <c r="D74" s="143">
        <f t="shared" si="0"/>
        <v>200.19937692409096</v>
      </c>
      <c r="E74" s="16"/>
      <c r="F74" s="144">
        <f t="shared" si="1"/>
        <v>2</v>
      </c>
      <c r="G74" s="145">
        <f t="shared" si="1"/>
        <v>2</v>
      </c>
      <c r="H74" s="143">
        <f t="shared" si="1"/>
        <v>200.19937692409096</v>
      </c>
      <c r="I74" s="16"/>
      <c r="J74" s="16"/>
    </row>
    <row r="75" spans="1:10" x14ac:dyDescent="0.2">
      <c r="A75" s="24" t="s">
        <v>24</v>
      </c>
      <c r="B75" s="144">
        <f t="shared" si="0"/>
        <v>2</v>
      </c>
      <c r="C75" s="145">
        <f t="shared" si="0"/>
        <v>2</v>
      </c>
      <c r="D75" s="143">
        <f t="shared" si="0"/>
        <v>276.9608742863615</v>
      </c>
      <c r="E75" s="16"/>
      <c r="F75" s="144">
        <f t="shared" si="1"/>
        <v>2</v>
      </c>
      <c r="G75" s="145">
        <f t="shared" si="1"/>
        <v>2</v>
      </c>
      <c r="H75" s="143">
        <f t="shared" si="1"/>
        <v>276.9608742863615</v>
      </c>
      <c r="I75" s="16"/>
      <c r="J75" s="16"/>
    </row>
    <row r="76" spans="1:10" x14ac:dyDescent="0.2">
      <c r="A76" s="24" t="s">
        <v>25</v>
      </c>
      <c r="B76" s="144">
        <f t="shared" si="0"/>
        <v>2</v>
      </c>
      <c r="C76" s="145">
        <f t="shared" si="0"/>
        <v>2</v>
      </c>
      <c r="D76" s="143">
        <f t="shared" si="0"/>
        <v>153.63138340697827</v>
      </c>
      <c r="E76" s="16"/>
      <c r="F76" s="144">
        <f t="shared" si="1"/>
        <v>2</v>
      </c>
      <c r="G76" s="145">
        <f t="shared" si="1"/>
        <v>2</v>
      </c>
      <c r="H76" s="143">
        <f t="shared" si="1"/>
        <v>153.63138340697827</v>
      </c>
      <c r="I76" s="16"/>
      <c r="J76" s="16"/>
    </row>
    <row r="77" spans="1:10" x14ac:dyDescent="0.2">
      <c r="A77" s="59" t="s">
        <v>98</v>
      </c>
      <c r="B77" s="144">
        <f t="shared" si="0"/>
        <v>2</v>
      </c>
      <c r="C77" s="145">
        <f t="shared" si="0"/>
        <v>2</v>
      </c>
      <c r="D77" s="143">
        <f t="shared" si="0"/>
        <v>209.49410955685306</v>
      </c>
      <c r="E77" s="16"/>
      <c r="F77" s="144">
        <f t="shared" si="1"/>
        <v>2</v>
      </c>
      <c r="G77" s="145">
        <f t="shared" si="1"/>
        <v>2</v>
      </c>
      <c r="H77" s="143">
        <f t="shared" si="1"/>
        <v>209.49410955685306</v>
      </c>
      <c r="I77" s="16"/>
      <c r="J77" s="16"/>
    </row>
    <row r="78" spans="1:10" x14ac:dyDescent="0.2">
      <c r="A78" s="24" t="s">
        <v>4</v>
      </c>
      <c r="B78" s="144">
        <f t="shared" si="0"/>
        <v>2</v>
      </c>
      <c r="C78" s="145">
        <f t="shared" si="0"/>
        <v>2</v>
      </c>
      <c r="D78" s="143">
        <f t="shared" si="0"/>
        <v>153.09484621105824</v>
      </c>
      <c r="E78" s="16"/>
      <c r="F78" s="144">
        <f t="shared" si="1"/>
        <v>2</v>
      </c>
      <c r="G78" s="145">
        <f t="shared" si="1"/>
        <v>2</v>
      </c>
      <c r="H78" s="143">
        <f t="shared" si="1"/>
        <v>153.09484621105824</v>
      </c>
      <c r="I78" s="16"/>
      <c r="J78" s="16"/>
    </row>
    <row r="79" spans="1:10" x14ac:dyDescent="0.2">
      <c r="A79" s="24" t="s">
        <v>5</v>
      </c>
      <c r="B79" s="144">
        <f t="shared" si="0"/>
        <v>2</v>
      </c>
      <c r="C79" s="145">
        <f t="shared" si="0"/>
        <v>2</v>
      </c>
      <c r="D79" s="143">
        <f t="shared" si="0"/>
        <v>479.66973412440672</v>
      </c>
      <c r="E79" s="16"/>
      <c r="F79" s="144">
        <f t="shared" si="1"/>
        <v>2</v>
      </c>
      <c r="G79" s="145">
        <f t="shared" si="1"/>
        <v>2</v>
      </c>
      <c r="H79" s="143">
        <f t="shared" si="1"/>
        <v>479.66973412440672</v>
      </c>
      <c r="I79" s="16"/>
      <c r="J79" s="16"/>
    </row>
    <row r="80" spans="1:10" x14ac:dyDescent="0.2">
      <c r="A80" s="24" t="s">
        <v>6</v>
      </c>
      <c r="B80" s="144">
        <f t="shared" si="0"/>
        <v>2</v>
      </c>
      <c r="C80" s="145">
        <f t="shared" si="0"/>
        <v>2</v>
      </c>
      <c r="D80" s="143">
        <f t="shared" si="0"/>
        <v>604.82430485511998</v>
      </c>
      <c r="E80" s="16"/>
      <c r="F80" s="144">
        <f t="shared" si="1"/>
        <v>2</v>
      </c>
      <c r="G80" s="145">
        <f t="shared" si="1"/>
        <v>2</v>
      </c>
      <c r="H80" s="143">
        <f t="shared" si="1"/>
        <v>604.82430485511998</v>
      </c>
      <c r="I80" s="16"/>
      <c r="J80" s="16"/>
    </row>
    <row r="81" spans="1:10" x14ac:dyDescent="0.2">
      <c r="A81" s="24" t="s">
        <v>7</v>
      </c>
      <c r="B81" s="144">
        <f t="shared" si="0"/>
        <v>2</v>
      </c>
      <c r="C81" s="145">
        <f t="shared" si="0"/>
        <v>2</v>
      </c>
      <c r="D81" s="143">
        <f t="shared" si="0"/>
        <v>419.73918502421651</v>
      </c>
      <c r="E81" s="16"/>
      <c r="F81" s="144">
        <f t="shared" si="1"/>
        <v>2</v>
      </c>
      <c r="G81" s="145">
        <f t="shared" si="1"/>
        <v>2</v>
      </c>
      <c r="H81" s="143">
        <f t="shared" si="1"/>
        <v>419.73918502421651</v>
      </c>
      <c r="I81" s="16"/>
      <c r="J81" s="16"/>
    </row>
    <row r="82" spans="1:10" x14ac:dyDescent="0.2">
      <c r="A82" s="24" t="s">
        <v>8</v>
      </c>
      <c r="B82" s="144">
        <f t="shared" si="0"/>
        <v>2</v>
      </c>
      <c r="C82" s="145">
        <f t="shared" si="0"/>
        <v>2</v>
      </c>
      <c r="D82" s="143">
        <f t="shared" si="0"/>
        <v>979.40508877304387</v>
      </c>
      <c r="E82" s="16"/>
      <c r="F82" s="144">
        <f t="shared" si="1"/>
        <v>2</v>
      </c>
      <c r="G82" s="145">
        <f t="shared" si="1"/>
        <v>2</v>
      </c>
      <c r="H82" s="143">
        <f t="shared" si="1"/>
        <v>979.40508877304387</v>
      </c>
      <c r="I82" s="16"/>
      <c r="J82" s="16"/>
    </row>
    <row r="83" spans="1:10" x14ac:dyDescent="0.2">
      <c r="A83" s="24" t="s">
        <v>9</v>
      </c>
      <c r="B83" s="144">
        <f t="shared" si="0"/>
        <v>2</v>
      </c>
      <c r="C83" s="145">
        <f t="shared" si="0"/>
        <v>2</v>
      </c>
      <c r="D83" s="143">
        <f t="shared" si="0"/>
        <v>887.73419006566382</v>
      </c>
      <c r="E83" s="16"/>
      <c r="F83" s="144">
        <f t="shared" si="1"/>
        <v>2</v>
      </c>
      <c r="G83" s="145">
        <f t="shared" si="1"/>
        <v>2</v>
      </c>
      <c r="H83" s="143">
        <f t="shared" si="1"/>
        <v>887.73419006566382</v>
      </c>
      <c r="I83" s="16"/>
      <c r="J83" s="16"/>
    </row>
    <row r="84" spans="1:10" x14ac:dyDescent="0.2">
      <c r="A84" s="24" t="s">
        <v>10</v>
      </c>
      <c r="B84" s="144">
        <f t="shared" si="0"/>
        <v>2</v>
      </c>
      <c r="C84" s="145">
        <f t="shared" si="0"/>
        <v>2</v>
      </c>
      <c r="D84" s="143">
        <f t="shared" si="0"/>
        <v>1089.1360702309721</v>
      </c>
      <c r="E84" s="16"/>
      <c r="F84" s="144">
        <f t="shared" si="1"/>
        <v>2</v>
      </c>
      <c r="G84" s="145">
        <f t="shared" si="1"/>
        <v>2</v>
      </c>
      <c r="H84" s="143">
        <f t="shared" si="1"/>
        <v>1089.1360702309721</v>
      </c>
      <c r="I84" s="16"/>
      <c r="J84" s="16"/>
    </row>
    <row r="85" spans="1:10" x14ac:dyDescent="0.2">
      <c r="A85" s="24" t="s">
        <v>11</v>
      </c>
      <c r="B85" s="144">
        <f t="shared" si="0"/>
        <v>2</v>
      </c>
      <c r="C85" s="142">
        <f t="shared" si="0"/>
        <v>2</v>
      </c>
      <c r="D85" s="143">
        <f t="shared" si="0"/>
        <v>647.04507453397548</v>
      </c>
      <c r="E85" s="16"/>
      <c r="F85" s="144">
        <f t="shared" si="1"/>
        <v>2</v>
      </c>
      <c r="G85" s="142">
        <f t="shared" si="1"/>
        <v>2</v>
      </c>
      <c r="H85" s="143">
        <f t="shared" si="1"/>
        <v>647.04507453397548</v>
      </c>
      <c r="I85" s="16"/>
      <c r="J85" s="16"/>
    </row>
    <row r="86" spans="1:10" ht="13.5" thickBot="1" x14ac:dyDescent="0.25">
      <c r="A86" s="127" t="s">
        <v>12</v>
      </c>
      <c r="B86" s="146">
        <f t="shared" si="0"/>
        <v>2</v>
      </c>
      <c r="C86" s="147">
        <f t="shared" si="0"/>
        <v>2</v>
      </c>
      <c r="D86" s="148">
        <f t="shared" si="0"/>
        <v>317.66980854440209</v>
      </c>
      <c r="E86" s="16"/>
      <c r="F86" s="146">
        <f t="shared" si="1"/>
        <v>2</v>
      </c>
      <c r="G86" s="147">
        <f t="shared" si="1"/>
        <v>2</v>
      </c>
      <c r="H86" s="148">
        <f t="shared" si="1"/>
        <v>317.66980854440209</v>
      </c>
      <c r="I86" s="16"/>
      <c r="J86" s="16"/>
    </row>
    <row r="87" spans="1:10" x14ac:dyDescent="0.2">
      <c r="A87" s="132" t="s">
        <v>2</v>
      </c>
      <c r="B87" s="133">
        <f>SUM(B66:B86)</f>
        <v>42</v>
      </c>
      <c r="C87" s="134">
        <f>SUM(C66:C86)</f>
        <v>42</v>
      </c>
      <c r="D87" s="135">
        <f>SUM(D66:D86)</f>
        <v>7616.4858615443381</v>
      </c>
      <c r="E87" s="16"/>
      <c r="F87" s="133">
        <f>SUM(F66:F86)</f>
        <v>42</v>
      </c>
      <c r="G87" s="134">
        <f>SUM(G66:G86)</f>
        <v>42</v>
      </c>
      <c r="H87" s="135">
        <f>SUM(H66:H86)</f>
        <v>7616.4858615443381</v>
      </c>
      <c r="I87" s="16"/>
      <c r="J87" s="16"/>
    </row>
    <row r="88" spans="1:10" ht="13.5" thickBot="1" x14ac:dyDescent="0.25">
      <c r="A88" s="16"/>
      <c r="B88" s="16"/>
      <c r="C88" s="16"/>
      <c r="D88" s="16"/>
      <c r="E88" s="16"/>
      <c r="F88" s="16"/>
      <c r="G88" s="149"/>
      <c r="H88" s="16"/>
      <c r="I88" s="16"/>
      <c r="J88" s="16"/>
    </row>
    <row r="89" spans="1:10" ht="13.5" thickBot="1" x14ac:dyDescent="0.25">
      <c r="A89" s="24" t="s">
        <v>32</v>
      </c>
      <c r="B89" s="16"/>
      <c r="C89" s="16"/>
      <c r="D89" s="150">
        <v>0</v>
      </c>
      <c r="E89" s="16"/>
      <c r="F89" s="16"/>
      <c r="G89" s="149"/>
      <c r="H89" s="150">
        <v>0</v>
      </c>
      <c r="I89" s="16"/>
      <c r="J89" s="16"/>
    </row>
    <row r="90" spans="1:10" x14ac:dyDescent="0.2">
      <c r="A90" s="16"/>
      <c r="B90" s="16"/>
      <c r="C90" s="16"/>
      <c r="D90" s="16"/>
      <c r="E90" s="16"/>
      <c r="F90" s="16"/>
      <c r="G90" s="149"/>
      <c r="H90" s="16"/>
      <c r="I90" s="16"/>
      <c r="J90" s="16"/>
    </row>
    <row r="91" spans="1:10" x14ac:dyDescent="0.2">
      <c r="A91" s="24" t="s">
        <v>38</v>
      </c>
      <c r="B91" s="16"/>
      <c r="C91" s="16"/>
      <c r="D91" s="24">
        <f>Inledning!$C13</f>
        <v>0</v>
      </c>
      <c r="E91" s="16"/>
      <c r="F91" s="16"/>
      <c r="G91" s="149"/>
      <c r="H91" s="24">
        <f>Inledning!$C13</f>
        <v>0</v>
      </c>
      <c r="I91" s="16"/>
      <c r="J91" s="16"/>
    </row>
    <row r="92" spans="1:10" x14ac:dyDescent="0.2">
      <c r="A92" s="59" t="s">
        <v>65</v>
      </c>
      <c r="B92" s="136"/>
      <c r="C92" s="137"/>
      <c r="D92" s="139">
        <f>Inledning!$C10</f>
        <v>0</v>
      </c>
      <c r="E92" s="66"/>
      <c r="F92" s="66"/>
      <c r="G92" s="151"/>
      <c r="H92" s="139">
        <f>Inledning!$C10</f>
        <v>0</v>
      </c>
      <c r="I92" s="16"/>
      <c r="J92" s="16"/>
    </row>
    <row r="93" spans="1:10" x14ac:dyDescent="0.2">
      <c r="A93" s="24" t="s">
        <v>33</v>
      </c>
      <c r="B93" s="16"/>
      <c r="C93" s="16"/>
      <c r="D93" s="99">
        <f>D91+D92</f>
        <v>0</v>
      </c>
      <c r="E93" s="66"/>
      <c r="F93" s="66"/>
      <c r="G93" s="151"/>
      <c r="H93" s="99">
        <f>H91+H92</f>
        <v>0</v>
      </c>
      <c r="I93" s="16"/>
      <c r="J93" s="16"/>
    </row>
    <row r="94" spans="1:10" ht="13.5" thickBot="1" x14ac:dyDescent="0.25">
      <c r="A94" s="59" t="s">
        <v>123</v>
      </c>
      <c r="B94" s="16"/>
      <c r="C94" s="16"/>
      <c r="D94" s="152">
        <f>D87+D89</f>
        <v>7616.4858615443381</v>
      </c>
      <c r="E94" s="104"/>
      <c r="F94" s="104"/>
      <c r="G94" s="104"/>
      <c r="H94" s="152">
        <f>H87+H89</f>
        <v>7616.4858615443381</v>
      </c>
      <c r="I94" s="16"/>
      <c r="J94" s="16"/>
    </row>
    <row r="95" spans="1:10" ht="13.5" thickBot="1" x14ac:dyDescent="0.25">
      <c r="A95" s="24" t="s">
        <v>62</v>
      </c>
      <c r="B95" s="16"/>
      <c r="C95" s="16"/>
      <c r="D95" s="153"/>
      <c r="E95" s="104"/>
      <c r="F95" s="104"/>
      <c r="G95" s="104"/>
      <c r="H95" s="153"/>
      <c r="I95" s="16"/>
      <c r="J95" s="16"/>
    </row>
    <row r="96" spans="1:10" x14ac:dyDescent="0.2">
      <c r="A96" s="24" t="s">
        <v>56</v>
      </c>
      <c r="B96" s="16"/>
      <c r="C96" s="16"/>
      <c r="D96" s="154">
        <f>D93-D94-D95</f>
        <v>-7616.4858615443381</v>
      </c>
      <c r="E96" s="155"/>
      <c r="F96" s="155"/>
      <c r="G96" s="155"/>
      <c r="H96" s="154">
        <f>H93-H94-H95</f>
        <v>-7616.4858615443381</v>
      </c>
      <c r="I96" s="16"/>
      <c r="J96" s="16"/>
    </row>
    <row r="97" spans="1:10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</row>
    <row r="98" spans="1:10" x14ac:dyDescent="0.2">
      <c r="A98" s="24" t="s">
        <v>35</v>
      </c>
      <c r="B98" s="16"/>
      <c r="C98" s="16"/>
      <c r="D98" s="24">
        <f>IF(D96&gt;0,D96,0)</f>
        <v>0</v>
      </c>
      <c r="E98" s="16"/>
      <c r="F98" s="16"/>
      <c r="G98" s="16"/>
      <c r="H98" s="24">
        <f>IF(H96&gt;0,H96,0)</f>
        <v>0</v>
      </c>
      <c r="I98" s="16"/>
      <c r="J98" s="16"/>
    </row>
    <row r="99" spans="1:10" x14ac:dyDescent="0.2">
      <c r="A99" s="49" t="s">
        <v>59</v>
      </c>
      <c r="B99" s="16"/>
      <c r="C99" s="16"/>
      <c r="D99" s="156">
        <f>D100-D98</f>
        <v>0</v>
      </c>
      <c r="E99" s="16"/>
      <c r="F99" s="16"/>
      <c r="G99" s="16"/>
      <c r="H99" s="156">
        <f>H100-H98</f>
        <v>0</v>
      </c>
      <c r="I99" s="16"/>
      <c r="J99" s="16"/>
    </row>
    <row r="100" spans="1:10" x14ac:dyDescent="0.2">
      <c r="A100" s="24" t="s">
        <v>57</v>
      </c>
      <c r="B100" s="16"/>
      <c r="C100" s="16"/>
      <c r="D100" s="24">
        <f>IF(D98=0,0,IF(D98&gt;0.1*D92,D92*0.1,D96))</f>
        <v>0</v>
      </c>
      <c r="E100" s="16"/>
      <c r="F100" s="16"/>
      <c r="G100" s="16"/>
      <c r="H100" s="24">
        <f>IF(H98=0,0,IF(H98&gt;0.1*H92,H92*0.1,H96))</f>
        <v>0</v>
      </c>
      <c r="I100" s="16"/>
      <c r="J100" s="16"/>
    </row>
    <row r="101" spans="1:10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1:10" ht="13.5" thickBot="1" x14ac:dyDescent="0.25">
      <c r="A102" s="24" t="s">
        <v>29</v>
      </c>
      <c r="B102" s="16"/>
      <c r="C102" s="16"/>
      <c r="D102" s="139">
        <f>Inledning!$C14</f>
        <v>0</v>
      </c>
      <c r="E102" s="66"/>
      <c r="F102" s="66"/>
      <c r="G102" s="66"/>
      <c r="H102" s="139">
        <f>Inledning!$C14</f>
        <v>0</v>
      </c>
      <c r="I102" s="16"/>
      <c r="J102" s="16"/>
    </row>
    <row r="103" spans="1:10" ht="13.5" thickBot="1" x14ac:dyDescent="0.25">
      <c r="A103" s="24" t="s">
        <v>30</v>
      </c>
      <c r="B103" s="16"/>
      <c r="C103" s="16"/>
      <c r="D103" s="157"/>
      <c r="E103" s="16"/>
      <c r="F103" s="16"/>
      <c r="G103" s="16"/>
      <c r="H103" s="157"/>
      <c r="I103" s="16"/>
      <c r="J103" s="16"/>
    </row>
    <row r="104" spans="1:10" ht="13.5" thickBot="1" x14ac:dyDescent="0.25">
      <c r="A104" s="49" t="s">
        <v>31</v>
      </c>
      <c r="B104" s="16"/>
      <c r="C104" s="16"/>
      <c r="D104" s="158"/>
      <c r="E104" s="16"/>
      <c r="F104" s="16"/>
      <c r="G104" s="16"/>
      <c r="H104" s="158"/>
      <c r="I104" s="16"/>
      <c r="J104" s="16"/>
    </row>
    <row r="105" spans="1:10" x14ac:dyDescent="0.2">
      <c r="A105" s="24" t="s">
        <v>58</v>
      </c>
      <c r="B105" s="16"/>
      <c r="C105" s="16"/>
      <c r="D105" s="159">
        <f>D103+D104</f>
        <v>0</v>
      </c>
      <c r="E105" s="16"/>
      <c r="F105" s="16"/>
      <c r="G105" s="75"/>
      <c r="H105" s="159">
        <f>H103+H104</f>
        <v>0</v>
      </c>
      <c r="I105" s="16"/>
      <c r="J105" s="16"/>
    </row>
    <row r="106" spans="1:10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1:10" x14ac:dyDescent="0.2">
      <c r="A107" s="24" t="s">
        <v>39</v>
      </c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0" x14ac:dyDescent="0.2">
      <c r="A108" s="59" t="s">
        <v>118</v>
      </c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x14ac:dyDescent="0.2">
      <c r="A109" s="24"/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1:10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1:10" x14ac:dyDescent="0.2">
      <c r="A111" s="4"/>
      <c r="D111" s="6"/>
    </row>
    <row r="112" spans="1:10" x14ac:dyDescent="0.2">
      <c r="A112" s="24"/>
      <c r="D112" s="17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5" orientation="landscape" r:id="rId1"/>
  <headerFooter alignWithMargins="0">
    <oddHeader>&amp;C&amp;"Arial,Fet"Bilaga 8 Utgiftsprognos</oddHeader>
    <oddFooter>&amp;C&amp;P (&amp;N)</oddFooter>
  </headerFooter>
  <rowBreaks count="2" manualBreakCount="2">
    <brk id="31" max="16383" man="1"/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16" zoomScale="60" zoomScaleNormal="100" workbookViewId="0">
      <selection activeCell="A52" sqref="A52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10" x14ac:dyDescent="0.2">
      <c r="A1" s="103" t="s">
        <v>119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  <c r="J2" s="16"/>
    </row>
    <row r="3" spans="1:10" ht="13.5" thickBot="1" x14ac:dyDescent="0.25">
      <c r="A3" s="16"/>
      <c r="B3" s="16" t="s">
        <v>67</v>
      </c>
      <c r="C3" s="16"/>
      <c r="D3" s="105"/>
      <c r="E3" s="16"/>
      <c r="F3" s="16" t="s">
        <v>37</v>
      </c>
      <c r="G3" s="16"/>
      <c r="H3" s="16"/>
      <c r="I3" s="16"/>
      <c r="J3" s="16"/>
    </row>
    <row r="4" spans="1:10" x14ac:dyDescent="0.2">
      <c r="A4" s="106" t="s">
        <v>36</v>
      </c>
      <c r="B4" s="107" t="s">
        <v>13</v>
      </c>
      <c r="C4" s="108" t="s">
        <v>13</v>
      </c>
      <c r="D4" s="109" t="s">
        <v>14</v>
      </c>
      <c r="E4" s="16"/>
      <c r="F4" s="107" t="s">
        <v>13</v>
      </c>
      <c r="G4" s="108" t="s">
        <v>13</v>
      </c>
      <c r="H4" s="109" t="s">
        <v>14</v>
      </c>
      <c r="I4" s="16"/>
      <c r="J4" s="16"/>
    </row>
    <row r="5" spans="1:10" x14ac:dyDescent="0.2">
      <c r="A5" s="110"/>
      <c r="B5" s="111" t="s">
        <v>26</v>
      </c>
      <c r="C5" s="112" t="s">
        <v>26</v>
      </c>
      <c r="D5" s="113" t="s">
        <v>27</v>
      </c>
      <c r="E5" s="66"/>
      <c r="F5" s="111" t="s">
        <v>26</v>
      </c>
      <c r="G5" s="112" t="s">
        <v>26</v>
      </c>
      <c r="H5" s="113" t="s">
        <v>27</v>
      </c>
      <c r="I5" s="16"/>
      <c r="J5" s="16"/>
    </row>
    <row r="6" spans="1:10" ht="13.5" thickBot="1" x14ac:dyDescent="0.25">
      <c r="A6" s="114" t="s">
        <v>3</v>
      </c>
      <c r="B6" s="116" t="s">
        <v>0</v>
      </c>
      <c r="C6" s="117" t="s">
        <v>1</v>
      </c>
      <c r="D6" s="118" t="s">
        <v>28</v>
      </c>
      <c r="E6" s="66"/>
      <c r="F6" s="116" t="s">
        <v>0</v>
      </c>
      <c r="G6" s="117" t="s">
        <v>1</v>
      </c>
      <c r="H6" s="118" t="s">
        <v>28</v>
      </c>
      <c r="I6" s="16"/>
      <c r="J6" s="16"/>
    </row>
    <row r="7" spans="1:10" x14ac:dyDescent="0.2">
      <c r="A7" s="119" t="s">
        <v>20</v>
      </c>
      <c r="B7" s="120">
        <v>1</v>
      </c>
      <c r="C7" s="121">
        <v>1</v>
      </c>
      <c r="D7" s="122">
        <f>((B7*Inledning!B21)+(C7*Inledning!$C$21))/1000</f>
        <v>50.941493807850513</v>
      </c>
      <c r="E7" s="66"/>
      <c r="F7" s="120">
        <v>1</v>
      </c>
      <c r="G7" s="121">
        <v>1</v>
      </c>
      <c r="H7" s="122">
        <f>((F7*Inledning!$E$21)+(G7*Inledning!$F$21))/1000</f>
        <v>0</v>
      </c>
      <c r="I7" s="16"/>
      <c r="J7" s="16"/>
    </row>
    <row r="8" spans="1:10" x14ac:dyDescent="0.2">
      <c r="A8" s="119" t="s">
        <v>16</v>
      </c>
      <c r="B8" s="123">
        <v>1</v>
      </c>
      <c r="C8" s="124">
        <v>1</v>
      </c>
      <c r="D8" s="125">
        <f>((B8*Inledning!B21)+(C8*Inledning!$C$21))/1000</f>
        <v>50.941493807850513</v>
      </c>
      <c r="E8" s="66"/>
      <c r="F8" s="123">
        <v>1</v>
      </c>
      <c r="G8" s="124">
        <v>1</v>
      </c>
      <c r="H8" s="125">
        <f>((F8*Inledning!$E$21)+(G8*Inledning!$F$21))/1000</f>
        <v>0</v>
      </c>
      <c r="I8" s="16"/>
      <c r="J8" s="16"/>
    </row>
    <row r="9" spans="1:10" x14ac:dyDescent="0.2">
      <c r="A9" s="119" t="s">
        <v>15</v>
      </c>
      <c r="B9" s="123">
        <v>1</v>
      </c>
      <c r="C9" s="124">
        <v>1</v>
      </c>
      <c r="D9" s="125">
        <f>((B9*Inledning!B21)+(C9*Inledning!$C$21))/1000</f>
        <v>50.941493807850513</v>
      </c>
      <c r="E9" s="66"/>
      <c r="F9" s="123">
        <v>1</v>
      </c>
      <c r="G9" s="124">
        <v>1</v>
      </c>
      <c r="H9" s="125">
        <f>((F9*Inledning!$E$21)+(G9*Inledning!$F$21))/1000</f>
        <v>0</v>
      </c>
      <c r="I9" s="16"/>
      <c r="J9" s="16"/>
    </row>
    <row r="10" spans="1:10" x14ac:dyDescent="0.2">
      <c r="A10" s="126" t="s">
        <v>21</v>
      </c>
      <c r="B10" s="123">
        <v>1</v>
      </c>
      <c r="C10" s="124">
        <v>1</v>
      </c>
      <c r="D10" s="125">
        <f>((B10*Inledning!B21)+(C10*Inledning!$C$21))/1000</f>
        <v>50.941493807850513</v>
      </c>
      <c r="E10" s="16"/>
      <c r="F10" s="123">
        <v>1</v>
      </c>
      <c r="G10" s="124">
        <v>1</v>
      </c>
      <c r="H10" s="125">
        <f>((F10*Inledning!$E$21)+(G10*Inledning!$F$21))/1000</f>
        <v>0</v>
      </c>
      <c r="I10" s="16"/>
      <c r="J10" s="16"/>
    </row>
    <row r="11" spans="1:10" x14ac:dyDescent="0.2">
      <c r="A11" s="24" t="s">
        <v>22</v>
      </c>
      <c r="B11" s="123">
        <v>1</v>
      </c>
      <c r="C11" s="124">
        <v>1</v>
      </c>
      <c r="D11" s="125">
        <f>((B11*Inledning!$B$22)+(C11*Inledning!$C$22))/1000</f>
        <v>96.94490994164579</v>
      </c>
      <c r="E11" s="16"/>
      <c r="F11" s="123">
        <v>1</v>
      </c>
      <c r="G11" s="124">
        <v>1</v>
      </c>
      <c r="H11" s="125">
        <f>((F11*Inledning!$E$22)+(G11*Inledning!$F$22))/1000</f>
        <v>0</v>
      </c>
      <c r="I11" s="16"/>
      <c r="J11" s="16"/>
    </row>
    <row r="12" spans="1:10" ht="13.5" customHeight="1" x14ac:dyDescent="0.2">
      <c r="A12" s="24" t="s">
        <v>17</v>
      </c>
      <c r="B12" s="123">
        <v>1</v>
      </c>
      <c r="C12" s="124">
        <v>1</v>
      </c>
      <c r="D12" s="125">
        <f>((B12*Inledning!$B$22)+(C12*Inledning!$C$22))/1000</f>
        <v>96.94490994164579</v>
      </c>
      <c r="E12" s="16"/>
      <c r="F12" s="123">
        <v>1</v>
      </c>
      <c r="G12" s="124">
        <v>1</v>
      </c>
      <c r="H12" s="125">
        <f>((F12*Inledning!$E$22)+(G12*Inledning!$F$22))/1000</f>
        <v>0</v>
      </c>
      <c r="I12" s="16"/>
      <c r="J12" s="16"/>
    </row>
    <row r="13" spans="1:10" ht="14.25" customHeight="1" x14ac:dyDescent="0.2">
      <c r="A13" s="24" t="s">
        <v>18</v>
      </c>
      <c r="B13" s="123">
        <v>1</v>
      </c>
      <c r="C13" s="124">
        <v>1</v>
      </c>
      <c r="D13" s="125">
        <f>((B13*Inledning!$B$22)+(C13*Inledning!$C$22))/1000</f>
        <v>96.94490994164579</v>
      </c>
      <c r="E13" s="16"/>
      <c r="F13" s="123">
        <v>1</v>
      </c>
      <c r="G13" s="124">
        <v>1</v>
      </c>
      <c r="H13" s="125">
        <f>((F13*Inledning!$E$22)+(G13*Inledning!$F$22))/1000</f>
        <v>0</v>
      </c>
      <c r="I13" s="16"/>
      <c r="J13" s="16"/>
    </row>
    <row r="14" spans="1:10" ht="14.25" customHeight="1" x14ac:dyDescent="0.2">
      <c r="A14" s="24" t="s">
        <v>19</v>
      </c>
      <c r="B14" s="123">
        <v>1</v>
      </c>
      <c r="C14" s="124">
        <v>1</v>
      </c>
      <c r="D14" s="125">
        <f>((B14*Inledning!$B$23)+(C14*Inledning!$C$23))/1000</f>
        <v>104.34020244725804</v>
      </c>
      <c r="E14" s="16"/>
      <c r="F14" s="123">
        <v>1</v>
      </c>
      <c r="G14" s="124">
        <v>1</v>
      </c>
      <c r="H14" s="125">
        <f>((F14*Inledning!$E$23)+(G14*Inledning!$F$23))/1000</f>
        <v>0</v>
      </c>
      <c r="I14" s="16"/>
      <c r="J14" s="16"/>
    </row>
    <row r="15" spans="1:10" x14ac:dyDescent="0.2">
      <c r="A15" s="24" t="s">
        <v>23</v>
      </c>
      <c r="B15" s="123">
        <v>1</v>
      </c>
      <c r="C15" s="124">
        <v>1</v>
      </c>
      <c r="D15" s="125">
        <f>((B15*Inledning!$B$24)+(C15*Inledning!$C$24))/1000</f>
        <v>100.09968846204548</v>
      </c>
      <c r="E15" s="16"/>
      <c r="F15" s="123">
        <v>1</v>
      </c>
      <c r="G15" s="124">
        <v>1</v>
      </c>
      <c r="H15" s="125">
        <f>((F15*Inledning!$E$24)+(G15*Inledning!$F$24))/1000</f>
        <v>0</v>
      </c>
      <c r="I15" s="16"/>
      <c r="J15" s="16"/>
    </row>
    <row r="16" spans="1:10" x14ac:dyDescent="0.2">
      <c r="A16" s="24" t="s">
        <v>24</v>
      </c>
      <c r="B16" s="123">
        <v>1</v>
      </c>
      <c r="C16" s="124">
        <v>1</v>
      </c>
      <c r="D16" s="125">
        <f>((B16*Inledning!$B$25)+(C16*Inledning!$C$25))/1000</f>
        <v>138.48043714318075</v>
      </c>
      <c r="E16" s="16"/>
      <c r="F16" s="123">
        <v>1</v>
      </c>
      <c r="G16" s="124">
        <v>1</v>
      </c>
      <c r="H16" s="125">
        <f>((F16*Inledning!$E$25)+(G16*Inledning!$F$25))/1000</f>
        <v>0</v>
      </c>
      <c r="I16" s="16"/>
      <c r="J16" s="16"/>
    </row>
    <row r="17" spans="1:10" x14ac:dyDescent="0.2">
      <c r="A17" s="24" t="s">
        <v>25</v>
      </c>
      <c r="B17" s="123">
        <v>1</v>
      </c>
      <c r="C17" s="124">
        <v>1</v>
      </c>
      <c r="D17" s="125">
        <f>((B17*Inledning!$B$26)+(C17*Inledning!$C$26))/1000</f>
        <v>76.815691703489136</v>
      </c>
      <c r="E17" s="16"/>
      <c r="F17" s="123">
        <v>1</v>
      </c>
      <c r="G17" s="124">
        <v>1</v>
      </c>
      <c r="H17" s="125">
        <f>((F17*Inledning!$E$26)+(G17*Inledning!$F$26))/1000</f>
        <v>0</v>
      </c>
      <c r="I17" s="16"/>
      <c r="J17" s="16"/>
    </row>
    <row r="18" spans="1:10" x14ac:dyDescent="0.2">
      <c r="A18" s="59" t="s">
        <v>98</v>
      </c>
      <c r="B18" s="123">
        <v>1</v>
      </c>
      <c r="C18" s="124">
        <v>1</v>
      </c>
      <c r="D18" s="125">
        <f>((B18*Inledning!$B$27)+(C18*Inledning!$C$27))/1000</f>
        <v>104.74705477842653</v>
      </c>
      <c r="E18" s="16"/>
      <c r="F18" s="123">
        <v>1</v>
      </c>
      <c r="G18" s="124">
        <v>1</v>
      </c>
      <c r="H18" s="125">
        <f>((F18*Inledning!$E$27)+(G18*Inledning!$F$27))/1000</f>
        <v>0</v>
      </c>
      <c r="I18" s="16"/>
      <c r="J18" s="16"/>
    </row>
    <row r="19" spans="1:10" x14ac:dyDescent="0.2">
      <c r="A19" s="24" t="s">
        <v>4</v>
      </c>
      <c r="B19" s="123">
        <v>1</v>
      </c>
      <c r="C19" s="124">
        <v>1</v>
      </c>
      <c r="D19" s="125">
        <f>((B19*Inledning!$B$28)+(C19*Inledning!$C$28))/1000</f>
        <v>76.54742310552912</v>
      </c>
      <c r="E19" s="16"/>
      <c r="F19" s="123">
        <v>1</v>
      </c>
      <c r="G19" s="124">
        <v>1</v>
      </c>
      <c r="H19" s="125">
        <f>((F19*Inledning!$E$28)+(G19*Inledning!$F$28))/1000</f>
        <v>0</v>
      </c>
      <c r="I19" s="16"/>
      <c r="J19" s="16"/>
    </row>
    <row r="20" spans="1:10" x14ac:dyDescent="0.2">
      <c r="A20" s="24" t="s">
        <v>5</v>
      </c>
      <c r="B20" s="123">
        <v>1</v>
      </c>
      <c r="C20" s="124">
        <v>1</v>
      </c>
      <c r="D20" s="125">
        <f>((B20*Inledning!$B$29)+(C20*Inledning!$C$29))/1000</f>
        <v>239.83486706220336</v>
      </c>
      <c r="E20" s="16"/>
      <c r="F20" s="123">
        <v>1</v>
      </c>
      <c r="G20" s="124">
        <v>1</v>
      </c>
      <c r="H20" s="125">
        <f>((F20*Inledning!$E$29)+(G20*Inledning!$F$29))/1000</f>
        <v>0</v>
      </c>
      <c r="I20" s="16"/>
      <c r="J20" s="16"/>
    </row>
    <row r="21" spans="1:10" x14ac:dyDescent="0.2">
      <c r="A21" s="24" t="s">
        <v>6</v>
      </c>
      <c r="B21" s="123">
        <v>1</v>
      </c>
      <c r="C21" s="124">
        <v>1</v>
      </c>
      <c r="D21" s="125">
        <f>((B21*Inledning!$B$30)+(C21*Inledning!$C$30))/1000</f>
        <v>302.41215242755999</v>
      </c>
      <c r="E21" s="16"/>
      <c r="F21" s="123">
        <v>1</v>
      </c>
      <c r="G21" s="124">
        <v>1</v>
      </c>
      <c r="H21" s="125">
        <f>((F21*Inledning!$E$30)+(G21*Inledning!$F$30))/1000</f>
        <v>0</v>
      </c>
      <c r="I21" s="16"/>
      <c r="J21" s="16"/>
    </row>
    <row r="22" spans="1:10" x14ac:dyDescent="0.2">
      <c r="A22" s="24" t="s">
        <v>7</v>
      </c>
      <c r="B22" s="123">
        <v>1</v>
      </c>
      <c r="C22" s="124">
        <v>1</v>
      </c>
      <c r="D22" s="125">
        <f>((B22*Inledning!$B$31)+(C22*Inledning!$C$31))/1000</f>
        <v>209.86959251210826</v>
      </c>
      <c r="E22" s="16"/>
      <c r="F22" s="123">
        <v>1</v>
      </c>
      <c r="G22" s="124">
        <v>1</v>
      </c>
      <c r="H22" s="125">
        <f>((F22*Inledning!$E$31)+(G22*Inledning!$F$31))/1000</f>
        <v>0</v>
      </c>
      <c r="I22" s="16"/>
      <c r="J22" s="16"/>
    </row>
    <row r="23" spans="1:10" x14ac:dyDescent="0.2">
      <c r="A23" s="24" t="s">
        <v>8</v>
      </c>
      <c r="B23" s="123">
        <v>1</v>
      </c>
      <c r="C23" s="124">
        <v>1</v>
      </c>
      <c r="D23" s="125">
        <f>((B23*Inledning!$B$32)+(C23*Inledning!$C$32))/1000</f>
        <v>489.70254438652194</v>
      </c>
      <c r="E23" s="16"/>
      <c r="F23" s="123">
        <v>1</v>
      </c>
      <c r="G23" s="124">
        <v>1</v>
      </c>
      <c r="H23" s="125">
        <f>((F23*Inledning!$E$32)+(G23*Inledning!$F$32))/1000</f>
        <v>0</v>
      </c>
      <c r="I23" s="16"/>
      <c r="J23" s="16"/>
    </row>
    <row r="24" spans="1:10" x14ac:dyDescent="0.2">
      <c r="A24" s="24" t="s">
        <v>9</v>
      </c>
      <c r="B24" s="123">
        <v>1</v>
      </c>
      <c r="C24" s="124">
        <v>1</v>
      </c>
      <c r="D24" s="125">
        <f>((B24*Inledning!$B$33)+(C24*Inledning!$C$33))/1000</f>
        <v>443.86709503283191</v>
      </c>
      <c r="E24" s="16"/>
      <c r="F24" s="123">
        <v>1</v>
      </c>
      <c r="G24" s="124">
        <v>1</v>
      </c>
      <c r="H24" s="125">
        <f>((F24*Inledning!$E$33)+(G24*Inledning!$F$33))/1000</f>
        <v>0</v>
      </c>
      <c r="I24" s="16"/>
      <c r="J24" s="16"/>
    </row>
    <row r="25" spans="1:10" x14ac:dyDescent="0.2">
      <c r="A25" s="24" t="s">
        <v>10</v>
      </c>
      <c r="B25" s="123">
        <v>1</v>
      </c>
      <c r="C25" s="124">
        <v>1</v>
      </c>
      <c r="D25" s="125">
        <f>((B25*Inledning!$B$34)+(C25*Inledning!$C$34))/1000</f>
        <v>544.56803511548605</v>
      </c>
      <c r="E25" s="16"/>
      <c r="F25" s="123">
        <v>1</v>
      </c>
      <c r="G25" s="124">
        <v>1</v>
      </c>
      <c r="H25" s="125">
        <f>((F25*Inledning!$E$34)+(G25*Inledning!$F$34))/1000</f>
        <v>0</v>
      </c>
      <c r="I25" s="16"/>
      <c r="J25" s="16"/>
    </row>
    <row r="26" spans="1:10" x14ac:dyDescent="0.2">
      <c r="A26" s="24" t="s">
        <v>11</v>
      </c>
      <c r="B26" s="123">
        <v>1</v>
      </c>
      <c r="C26" s="124">
        <v>1</v>
      </c>
      <c r="D26" s="125">
        <f>((B26*Inledning!$B$35)+(C26*Inledning!$C$35))/1000</f>
        <v>323.52253726698774</v>
      </c>
      <c r="E26" s="16"/>
      <c r="F26" s="123">
        <v>1</v>
      </c>
      <c r="G26" s="124">
        <v>1</v>
      </c>
      <c r="H26" s="125">
        <f>((F26*Inledning!$E$35)+(G26*Inledning!$F$35))/1000</f>
        <v>0</v>
      </c>
      <c r="I26" s="16"/>
      <c r="J26" s="16"/>
    </row>
    <row r="27" spans="1:10" ht="13.5" thickBot="1" x14ac:dyDescent="0.25">
      <c r="A27" s="127" t="s">
        <v>12</v>
      </c>
      <c r="B27" s="128">
        <v>1</v>
      </c>
      <c r="C27" s="131">
        <v>1</v>
      </c>
      <c r="D27" s="130">
        <f>((B27*Inledning!$B$36)+(C27*Inledning!$C$36))/1000</f>
        <v>158.83490427220104</v>
      </c>
      <c r="E27" s="16"/>
      <c r="F27" s="128">
        <v>1</v>
      </c>
      <c r="G27" s="131">
        <v>1</v>
      </c>
      <c r="H27" s="130">
        <f>((F27*Inledning!$E$36)+(G27*Inledning!$F$36))/1000</f>
        <v>0</v>
      </c>
      <c r="I27" s="16"/>
      <c r="J27" s="16"/>
    </row>
    <row r="28" spans="1:10" x14ac:dyDescent="0.2">
      <c r="A28" s="132" t="s">
        <v>2</v>
      </c>
      <c r="B28" s="133">
        <f>SUM(B7:B27)</f>
        <v>21</v>
      </c>
      <c r="C28" s="134">
        <f>SUM(C7:C27)</f>
        <v>21</v>
      </c>
      <c r="D28" s="135">
        <f>SUM(D7:D27)</f>
        <v>3808.2429307721691</v>
      </c>
      <c r="E28" s="16"/>
      <c r="F28" s="133">
        <f>SUM(F7:F27)</f>
        <v>21</v>
      </c>
      <c r="G28" s="134">
        <f>SUM(G7:G27)</f>
        <v>21</v>
      </c>
      <c r="H28" s="135">
        <f>SUM(H7:H27)</f>
        <v>0</v>
      </c>
      <c r="I28" s="16"/>
      <c r="J28" s="16"/>
    </row>
    <row r="29" spans="1:10" x14ac:dyDescent="0.2">
      <c r="A29" s="24"/>
      <c r="B29" s="136"/>
      <c r="C29" s="137"/>
      <c r="D29" s="136"/>
      <c r="E29" s="136"/>
      <c r="F29" s="16"/>
      <c r="G29" s="16"/>
      <c r="H29" s="16"/>
      <c r="I29" s="16"/>
      <c r="J29" s="16"/>
    </row>
    <row r="30" spans="1:10" ht="13.5" thickBot="1" x14ac:dyDescent="0.25">
      <c r="A30" s="16"/>
      <c r="B30" s="16"/>
      <c r="C30" s="16"/>
      <c r="D30" s="16"/>
      <c r="E30" s="16"/>
      <c r="F30" s="16"/>
      <c r="G30" s="149"/>
      <c r="H30" s="16"/>
      <c r="I30" s="16"/>
      <c r="J30" s="16"/>
    </row>
    <row r="31" spans="1:10" ht="13.5" thickBot="1" x14ac:dyDescent="0.25">
      <c r="A31" s="24" t="s">
        <v>32</v>
      </c>
      <c r="B31" s="16"/>
      <c r="C31" s="16"/>
      <c r="D31" s="160"/>
      <c r="E31" s="16"/>
      <c r="F31" s="16"/>
      <c r="G31" s="149"/>
      <c r="H31" s="160"/>
      <c r="I31" s="16"/>
      <c r="J31" s="16"/>
    </row>
    <row r="32" spans="1:10" x14ac:dyDescent="0.2">
      <c r="A32" s="16"/>
      <c r="B32" s="16"/>
      <c r="C32" s="16"/>
      <c r="D32" s="66"/>
      <c r="E32" s="16"/>
      <c r="F32" s="16"/>
      <c r="G32" s="149"/>
      <c r="H32" s="66"/>
      <c r="I32" s="16"/>
      <c r="J32" s="16"/>
    </row>
    <row r="33" spans="1:10" x14ac:dyDescent="0.2">
      <c r="A33" s="24" t="s">
        <v>38</v>
      </c>
      <c r="B33" s="16"/>
      <c r="C33" s="16"/>
      <c r="D33" s="24">
        <f>'Prognos 2016'!D100</f>
        <v>0</v>
      </c>
      <c r="E33" s="16"/>
      <c r="F33" s="16"/>
      <c r="G33" s="149"/>
      <c r="H33" s="24">
        <f>'Prognos 2016'!H100</f>
        <v>0</v>
      </c>
      <c r="I33" s="16"/>
      <c r="J33" s="16"/>
    </row>
    <row r="34" spans="1:10" x14ac:dyDescent="0.2">
      <c r="A34" s="59" t="s">
        <v>101</v>
      </c>
      <c r="B34" s="136"/>
      <c r="C34" s="137"/>
      <c r="D34" s="139">
        <f>Inledning!$D10</f>
        <v>0</v>
      </c>
      <c r="E34" s="16"/>
      <c r="F34" s="16"/>
      <c r="G34" s="149"/>
      <c r="H34" s="139">
        <f>Inledning!$D11</f>
        <v>0</v>
      </c>
      <c r="I34" s="16"/>
      <c r="J34" s="16"/>
    </row>
    <row r="35" spans="1:10" x14ac:dyDescent="0.2">
      <c r="A35" s="24" t="s">
        <v>33</v>
      </c>
      <c r="B35" s="16"/>
      <c r="C35" s="16"/>
      <c r="D35" s="99">
        <f>D33+D34</f>
        <v>0</v>
      </c>
      <c r="E35" s="16"/>
      <c r="F35" s="16"/>
      <c r="G35" s="149"/>
      <c r="H35" s="99">
        <f>H33+H34</f>
        <v>0</v>
      </c>
      <c r="I35" s="16"/>
      <c r="J35" s="16"/>
    </row>
    <row r="36" spans="1:10" ht="13.5" thickBot="1" x14ac:dyDescent="0.25">
      <c r="A36" s="59" t="s">
        <v>120</v>
      </c>
      <c r="B36" s="16"/>
      <c r="C36" s="16"/>
      <c r="D36" s="154">
        <f>D28+D31</f>
        <v>3808.2429307721691</v>
      </c>
      <c r="E36" s="16"/>
      <c r="F36" s="16"/>
      <c r="G36" s="16"/>
      <c r="H36" s="154">
        <f>H28+H31</f>
        <v>0</v>
      </c>
      <c r="I36" s="16"/>
      <c r="J36" s="16"/>
    </row>
    <row r="37" spans="1:10" ht="13.5" thickBot="1" x14ac:dyDescent="0.25">
      <c r="A37" s="24" t="s">
        <v>62</v>
      </c>
      <c r="B37" s="16"/>
      <c r="C37" s="16"/>
      <c r="D37" s="161"/>
      <c r="E37" s="16"/>
      <c r="F37" s="16"/>
      <c r="G37" s="16"/>
      <c r="H37" s="161"/>
      <c r="I37" s="16"/>
      <c r="J37" s="16"/>
    </row>
    <row r="38" spans="1:10" x14ac:dyDescent="0.2">
      <c r="A38" s="24" t="s">
        <v>52</v>
      </c>
      <c r="B38" s="16"/>
      <c r="C38" s="16"/>
      <c r="D38" s="75">
        <f>D35-D36-D37</f>
        <v>-3808.2429307721691</v>
      </c>
      <c r="E38" s="16"/>
      <c r="F38" s="16"/>
      <c r="G38" s="16"/>
      <c r="H38" s="75">
        <f>H35-H36-H37</f>
        <v>0</v>
      </c>
      <c r="I38" s="16"/>
      <c r="J38" s="16"/>
    </row>
    <row r="39" spans="1:10" x14ac:dyDescent="0.2">
      <c r="A39" s="24"/>
      <c r="B39" s="16"/>
      <c r="C39" s="16"/>
      <c r="D39" s="75"/>
      <c r="E39" s="16"/>
      <c r="F39" s="16"/>
      <c r="G39" s="16"/>
      <c r="H39" s="75"/>
      <c r="I39" s="16"/>
      <c r="J39" s="16"/>
    </row>
    <row r="40" spans="1:10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  <c r="J40" s="16"/>
    </row>
    <row r="41" spans="1:10" x14ac:dyDescent="0.2">
      <c r="A41" s="49" t="s">
        <v>59</v>
      </c>
      <c r="B41" s="16"/>
      <c r="C41" s="16"/>
      <c r="D41" s="156">
        <f>D42-D40</f>
        <v>0</v>
      </c>
      <c r="E41" s="16"/>
      <c r="F41" s="16"/>
      <c r="G41" s="16"/>
      <c r="H41" s="156">
        <f>H42-H40</f>
        <v>0</v>
      </c>
      <c r="I41" s="16"/>
      <c r="J41" s="16"/>
    </row>
    <row r="42" spans="1:10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  <c r="J42" s="16"/>
    </row>
    <row r="43" spans="1:10" x14ac:dyDescent="0.2">
      <c r="A43" s="24"/>
      <c r="B43" s="16"/>
      <c r="C43" s="16"/>
      <c r="D43" s="24"/>
      <c r="E43" s="16"/>
      <c r="F43" s="16"/>
      <c r="G43" s="16"/>
      <c r="H43" s="24"/>
      <c r="I43" s="16"/>
      <c r="J43" s="16"/>
    </row>
    <row r="44" spans="1:10" ht="13.5" thickBot="1" x14ac:dyDescent="0.25">
      <c r="A44" s="24" t="s">
        <v>29</v>
      </c>
      <c r="B44" s="16"/>
      <c r="C44" s="16"/>
      <c r="D44" s="139">
        <f>'Prognos 2016'!D105</f>
        <v>0</v>
      </c>
      <c r="E44" s="16"/>
      <c r="F44" s="16"/>
      <c r="G44" s="16"/>
      <c r="H44" s="139">
        <f>'Prognos 2016'!H105</f>
        <v>0</v>
      </c>
      <c r="I44" s="16"/>
      <c r="J44" s="16"/>
    </row>
    <row r="45" spans="1:10" ht="13.5" thickBot="1" x14ac:dyDescent="0.25">
      <c r="A45" s="24" t="s">
        <v>34</v>
      </c>
      <c r="B45" s="16"/>
      <c r="C45" s="16"/>
      <c r="D45" s="157"/>
      <c r="E45" s="16"/>
      <c r="F45" s="16"/>
      <c r="G45" s="16"/>
      <c r="H45" s="157"/>
      <c r="I45" s="16"/>
      <c r="J45" s="16"/>
    </row>
    <row r="46" spans="1:10" ht="13.5" thickBot="1" x14ac:dyDescent="0.25">
      <c r="A46" s="24" t="s">
        <v>31</v>
      </c>
      <c r="B46" s="16"/>
      <c r="C46" s="16"/>
      <c r="D46" s="157"/>
      <c r="E46" s="16"/>
      <c r="F46" s="16"/>
      <c r="G46" s="16"/>
      <c r="H46" s="157"/>
      <c r="I46" s="16"/>
      <c r="J46" s="16"/>
    </row>
    <row r="47" spans="1:10" ht="13.5" thickBot="1" x14ac:dyDescent="0.25">
      <c r="A47" s="24" t="s">
        <v>30</v>
      </c>
      <c r="B47" s="16"/>
      <c r="C47" s="16"/>
      <c r="D47" s="157"/>
      <c r="E47" s="16"/>
      <c r="F47" s="16"/>
      <c r="G47" s="75"/>
      <c r="H47" s="157"/>
      <c r="I47" s="16"/>
      <c r="J47" s="16"/>
    </row>
    <row r="48" spans="1:1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24" t="s">
        <v>40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59" t="s">
        <v>121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59" t="s">
        <v>122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10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view="pageBreakPreview" topLeftCell="A22" zoomScale="60" zoomScaleNormal="100" workbookViewId="0">
      <selection activeCell="A52" sqref="A52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103" t="s">
        <v>124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67</v>
      </c>
      <c r="C3" s="16"/>
      <c r="D3" s="105"/>
      <c r="E3" s="16"/>
      <c r="F3" s="16" t="s">
        <v>37</v>
      </c>
      <c r="G3" s="16"/>
      <c r="H3" s="16"/>
      <c r="I3" s="16"/>
    </row>
    <row r="4" spans="1:9" x14ac:dyDescent="0.2">
      <c r="A4" s="106" t="s">
        <v>36</v>
      </c>
      <c r="B4" s="107" t="s">
        <v>13</v>
      </c>
      <c r="C4" s="108" t="s">
        <v>13</v>
      </c>
      <c r="D4" s="109" t="s">
        <v>14</v>
      </c>
      <c r="E4" s="16"/>
      <c r="F4" s="107" t="s">
        <v>13</v>
      </c>
      <c r="G4" s="108" t="s">
        <v>13</v>
      </c>
      <c r="H4" s="109" t="s">
        <v>14</v>
      </c>
      <c r="I4" s="16"/>
    </row>
    <row r="5" spans="1:9" x14ac:dyDescent="0.2">
      <c r="A5" s="110"/>
      <c r="B5" s="111" t="s">
        <v>26</v>
      </c>
      <c r="C5" s="112" t="s">
        <v>26</v>
      </c>
      <c r="D5" s="113" t="s">
        <v>27</v>
      </c>
      <c r="E5" s="66"/>
      <c r="F5" s="111" t="s">
        <v>26</v>
      </c>
      <c r="G5" s="112" t="s">
        <v>26</v>
      </c>
      <c r="H5" s="113" t="s">
        <v>27</v>
      </c>
      <c r="I5" s="16"/>
    </row>
    <row r="6" spans="1:9" ht="13.5" thickBot="1" x14ac:dyDescent="0.25">
      <c r="A6" s="114" t="s">
        <v>3</v>
      </c>
      <c r="B6" s="116" t="s">
        <v>0</v>
      </c>
      <c r="C6" s="117" t="s">
        <v>1</v>
      </c>
      <c r="D6" s="118" t="s">
        <v>28</v>
      </c>
      <c r="E6" s="66"/>
      <c r="F6" s="116" t="s">
        <v>0</v>
      </c>
      <c r="G6" s="117" t="s">
        <v>1</v>
      </c>
      <c r="H6" s="118" t="s">
        <v>28</v>
      </c>
      <c r="I6" s="16"/>
    </row>
    <row r="7" spans="1:9" x14ac:dyDescent="0.2">
      <c r="A7" s="119" t="s">
        <v>20</v>
      </c>
      <c r="B7" s="120">
        <v>1</v>
      </c>
      <c r="C7" s="121">
        <v>1</v>
      </c>
      <c r="D7" s="125">
        <f>((B7*Inledning!B21)+(C7*Inledning!$C$21))/1000</f>
        <v>50.941493807850513</v>
      </c>
      <c r="E7" s="66"/>
      <c r="F7" s="120">
        <v>1</v>
      </c>
      <c r="G7" s="121">
        <v>1</v>
      </c>
      <c r="H7" s="122">
        <f>((F7*Inledning!$E$21)+(G7*Inledning!$F$21))/1000</f>
        <v>0</v>
      </c>
      <c r="I7" s="16"/>
    </row>
    <row r="8" spans="1:9" x14ac:dyDescent="0.2">
      <c r="A8" s="119" t="s">
        <v>16</v>
      </c>
      <c r="B8" s="123">
        <v>1</v>
      </c>
      <c r="C8" s="124">
        <v>1</v>
      </c>
      <c r="D8" s="125">
        <f>((B8*Inledning!B21)+(C8*Inledning!$C$21))/1000</f>
        <v>50.941493807850513</v>
      </c>
      <c r="E8" s="66"/>
      <c r="F8" s="123">
        <v>1</v>
      </c>
      <c r="G8" s="124">
        <v>1</v>
      </c>
      <c r="H8" s="125">
        <f>((F8*Inledning!$E$21)+(G8*Inledning!$F$21))/1000</f>
        <v>0</v>
      </c>
      <c r="I8" s="16"/>
    </row>
    <row r="9" spans="1:9" x14ac:dyDescent="0.2">
      <c r="A9" s="119" t="s">
        <v>15</v>
      </c>
      <c r="B9" s="123">
        <v>1</v>
      </c>
      <c r="C9" s="124">
        <v>1</v>
      </c>
      <c r="D9" s="125">
        <f>((B9*Inledning!B21)+(C9*Inledning!$C$21))/1000</f>
        <v>50.941493807850513</v>
      </c>
      <c r="E9" s="66"/>
      <c r="F9" s="123">
        <v>1</v>
      </c>
      <c r="G9" s="124">
        <v>1</v>
      </c>
      <c r="H9" s="125">
        <f>((F9*Inledning!$E$21)+(G9*Inledning!$F$21))/1000</f>
        <v>0</v>
      </c>
      <c r="I9" s="16"/>
    </row>
    <row r="10" spans="1:9" x14ac:dyDescent="0.2">
      <c r="A10" s="126" t="s">
        <v>21</v>
      </c>
      <c r="B10" s="123">
        <v>1</v>
      </c>
      <c r="C10" s="124">
        <v>1</v>
      </c>
      <c r="D10" s="125">
        <f>((B10*Inledning!B21)+(C10*Inledning!$C$21))/1000</f>
        <v>50.941493807850513</v>
      </c>
      <c r="E10" s="16"/>
      <c r="F10" s="123">
        <v>1</v>
      </c>
      <c r="G10" s="124">
        <v>1</v>
      </c>
      <c r="H10" s="125">
        <f>((F10*Inledning!$E$21)+(G10*Inledning!$F$21))/1000</f>
        <v>0</v>
      </c>
      <c r="I10" s="16"/>
    </row>
    <row r="11" spans="1:9" x14ac:dyDescent="0.2">
      <c r="A11" s="24" t="s">
        <v>22</v>
      </c>
      <c r="B11" s="123">
        <v>1</v>
      </c>
      <c r="C11" s="124">
        <v>1</v>
      </c>
      <c r="D11" s="125">
        <f>((B11*Inledning!$B$22)+(C11*Inledning!$C$22))/1000</f>
        <v>96.94490994164579</v>
      </c>
      <c r="E11" s="16"/>
      <c r="F11" s="123">
        <v>1</v>
      </c>
      <c r="G11" s="124">
        <v>1</v>
      </c>
      <c r="H11" s="125">
        <f>((F11*Inledning!$E$22)+(G11*Inledning!$F$22))/1000</f>
        <v>0</v>
      </c>
      <c r="I11" s="16"/>
    </row>
    <row r="12" spans="1:9" ht="13.5" customHeight="1" x14ac:dyDescent="0.2">
      <c r="A12" s="24" t="s">
        <v>17</v>
      </c>
      <c r="B12" s="123">
        <v>1</v>
      </c>
      <c r="C12" s="124">
        <v>1</v>
      </c>
      <c r="D12" s="125">
        <f>((B12*Inledning!$B$22)+(C12*Inledning!$C$22))/1000</f>
        <v>96.94490994164579</v>
      </c>
      <c r="E12" s="16"/>
      <c r="F12" s="123">
        <v>1</v>
      </c>
      <c r="G12" s="124">
        <v>1</v>
      </c>
      <c r="H12" s="125">
        <f>((F12*Inledning!$E$22)+(G12*Inledning!$F$22))/1000</f>
        <v>0</v>
      </c>
      <c r="I12" s="16"/>
    </row>
    <row r="13" spans="1:9" ht="14.25" customHeight="1" x14ac:dyDescent="0.2">
      <c r="A13" s="24" t="s">
        <v>18</v>
      </c>
      <c r="B13" s="123">
        <v>1</v>
      </c>
      <c r="C13" s="124">
        <v>1</v>
      </c>
      <c r="D13" s="125">
        <f>((B13*Inledning!$B$22)+(C13*Inledning!$C$22))/1000</f>
        <v>96.94490994164579</v>
      </c>
      <c r="E13" s="16"/>
      <c r="F13" s="123">
        <v>1</v>
      </c>
      <c r="G13" s="124">
        <v>1</v>
      </c>
      <c r="H13" s="125">
        <f>((F13*Inledning!$E$22)+(G13*Inledning!$F$22))/1000</f>
        <v>0</v>
      </c>
      <c r="I13" s="16"/>
    </row>
    <row r="14" spans="1:9" ht="14.25" customHeight="1" x14ac:dyDescent="0.2">
      <c r="A14" s="24" t="s">
        <v>19</v>
      </c>
      <c r="B14" s="123">
        <v>1</v>
      </c>
      <c r="C14" s="124">
        <v>1</v>
      </c>
      <c r="D14" s="125">
        <f>((B14*Inledning!$B$23)+(C14*Inledning!$C$23))/1000</f>
        <v>104.34020244725804</v>
      </c>
      <c r="E14" s="16"/>
      <c r="F14" s="123">
        <v>1</v>
      </c>
      <c r="G14" s="124">
        <v>1</v>
      </c>
      <c r="H14" s="125">
        <f>((F14*Inledning!$E$23)+(G14*Inledning!$F$23))/1000</f>
        <v>0</v>
      </c>
      <c r="I14" s="16"/>
    </row>
    <row r="15" spans="1:9" x14ac:dyDescent="0.2">
      <c r="A15" s="24" t="s">
        <v>23</v>
      </c>
      <c r="B15" s="123">
        <v>1</v>
      </c>
      <c r="C15" s="124">
        <v>1</v>
      </c>
      <c r="D15" s="125">
        <f>((B15*Inledning!$B$24)+(C15*Inledning!$C$24))/1000</f>
        <v>100.09968846204548</v>
      </c>
      <c r="E15" s="16"/>
      <c r="F15" s="123">
        <v>1</v>
      </c>
      <c r="G15" s="124">
        <v>1</v>
      </c>
      <c r="H15" s="125">
        <f>((F15*Inledning!$E$24)+(G15*Inledning!$F$24))/1000</f>
        <v>0</v>
      </c>
      <c r="I15" s="16"/>
    </row>
    <row r="16" spans="1:9" x14ac:dyDescent="0.2">
      <c r="A16" s="24" t="s">
        <v>24</v>
      </c>
      <c r="B16" s="123">
        <v>1</v>
      </c>
      <c r="C16" s="124">
        <v>1</v>
      </c>
      <c r="D16" s="125">
        <f>((B16*Inledning!$B$25)+(C16*Inledning!$C$25))/1000</f>
        <v>138.48043714318075</v>
      </c>
      <c r="E16" s="16"/>
      <c r="F16" s="123">
        <v>1</v>
      </c>
      <c r="G16" s="124">
        <v>1</v>
      </c>
      <c r="H16" s="125">
        <f>((F16*Inledning!$E$25)+(G16*Inledning!$F$25))/1000</f>
        <v>0</v>
      </c>
      <c r="I16" s="16"/>
    </row>
    <row r="17" spans="1:9" x14ac:dyDescent="0.2">
      <c r="A17" s="24" t="s">
        <v>25</v>
      </c>
      <c r="B17" s="123">
        <v>1</v>
      </c>
      <c r="C17" s="124">
        <v>1</v>
      </c>
      <c r="D17" s="125">
        <f>((B17*Inledning!$B$26)+(C17*Inledning!$C$26))/1000</f>
        <v>76.815691703489136</v>
      </c>
      <c r="E17" s="16"/>
      <c r="F17" s="123">
        <v>1</v>
      </c>
      <c r="G17" s="124">
        <v>1</v>
      </c>
      <c r="H17" s="125">
        <f>((F17*Inledning!$E$26)+(G17*Inledning!$F$26))/1000</f>
        <v>0</v>
      </c>
      <c r="I17" s="16"/>
    </row>
    <row r="18" spans="1:9" x14ac:dyDescent="0.2">
      <c r="A18" s="59" t="s">
        <v>98</v>
      </c>
      <c r="B18" s="123">
        <v>1</v>
      </c>
      <c r="C18" s="124">
        <v>1</v>
      </c>
      <c r="D18" s="125">
        <f>((B18*Inledning!$B$27)+(C18*Inledning!$C$27))/1000</f>
        <v>104.74705477842653</v>
      </c>
      <c r="E18" s="16"/>
      <c r="F18" s="123">
        <v>1</v>
      </c>
      <c r="G18" s="124">
        <v>1</v>
      </c>
      <c r="H18" s="125">
        <f>((F18*Inledning!$E$27)+(G18*Inledning!$F$27))/1000</f>
        <v>0</v>
      </c>
      <c r="I18" s="16"/>
    </row>
    <row r="19" spans="1:9" x14ac:dyDescent="0.2">
      <c r="A19" s="24" t="s">
        <v>4</v>
      </c>
      <c r="B19" s="123">
        <v>1</v>
      </c>
      <c r="C19" s="124">
        <v>1</v>
      </c>
      <c r="D19" s="125">
        <f>((B19*Inledning!$B$28)+(C19*Inledning!$C$28))/1000</f>
        <v>76.54742310552912</v>
      </c>
      <c r="E19" s="16"/>
      <c r="F19" s="123">
        <v>1</v>
      </c>
      <c r="G19" s="124">
        <v>1</v>
      </c>
      <c r="H19" s="125">
        <f>((F19*Inledning!$E$28)+(G19*Inledning!$F$28))/1000</f>
        <v>0</v>
      </c>
      <c r="I19" s="16"/>
    </row>
    <row r="20" spans="1:9" x14ac:dyDescent="0.2">
      <c r="A20" s="24" t="s">
        <v>5</v>
      </c>
      <c r="B20" s="123">
        <v>1</v>
      </c>
      <c r="C20" s="124">
        <v>1</v>
      </c>
      <c r="D20" s="125">
        <f>((B20*Inledning!$B$29)+(C20*Inledning!$C$29))/1000</f>
        <v>239.83486706220336</v>
      </c>
      <c r="E20" s="16"/>
      <c r="F20" s="123">
        <v>1</v>
      </c>
      <c r="G20" s="124">
        <v>1</v>
      </c>
      <c r="H20" s="125">
        <f>((F20*Inledning!$E$29)+(G20*Inledning!$F$29))/1000</f>
        <v>0</v>
      </c>
      <c r="I20" s="16"/>
    </row>
    <row r="21" spans="1:9" x14ac:dyDescent="0.2">
      <c r="A21" s="24" t="s">
        <v>6</v>
      </c>
      <c r="B21" s="123">
        <v>1</v>
      </c>
      <c r="C21" s="124">
        <v>1</v>
      </c>
      <c r="D21" s="125">
        <f>((B21*Inledning!$B$30)+(C21*Inledning!$C$30))/1000</f>
        <v>302.41215242755999</v>
      </c>
      <c r="E21" s="16"/>
      <c r="F21" s="123">
        <v>1</v>
      </c>
      <c r="G21" s="124">
        <v>1</v>
      </c>
      <c r="H21" s="125">
        <f>((F21*Inledning!$E$30)+(G21*Inledning!$F$30))/1000</f>
        <v>0</v>
      </c>
      <c r="I21" s="16"/>
    </row>
    <row r="22" spans="1:9" x14ac:dyDescent="0.2">
      <c r="A22" s="24" t="s">
        <v>7</v>
      </c>
      <c r="B22" s="123">
        <v>1</v>
      </c>
      <c r="C22" s="124">
        <v>1</v>
      </c>
      <c r="D22" s="125">
        <f>((B22*Inledning!$B$31)+(C22*Inledning!$C$31))/1000</f>
        <v>209.86959251210826</v>
      </c>
      <c r="E22" s="16"/>
      <c r="F22" s="123">
        <v>1</v>
      </c>
      <c r="G22" s="124">
        <v>1</v>
      </c>
      <c r="H22" s="125">
        <f>((F22*Inledning!$E$31)+(G22*Inledning!$F$31))/1000</f>
        <v>0</v>
      </c>
      <c r="I22" s="16"/>
    </row>
    <row r="23" spans="1:9" x14ac:dyDescent="0.2">
      <c r="A23" s="24" t="s">
        <v>8</v>
      </c>
      <c r="B23" s="123">
        <v>1</v>
      </c>
      <c r="C23" s="124">
        <v>1</v>
      </c>
      <c r="D23" s="125">
        <f>((B23*Inledning!$B$32)+(C23*Inledning!$C$32))/1000</f>
        <v>489.70254438652194</v>
      </c>
      <c r="E23" s="16"/>
      <c r="F23" s="123">
        <v>1</v>
      </c>
      <c r="G23" s="124">
        <v>1</v>
      </c>
      <c r="H23" s="125">
        <f>((F23*Inledning!$E$32)+(G23*Inledning!$F$32))/1000</f>
        <v>0</v>
      </c>
      <c r="I23" s="16"/>
    </row>
    <row r="24" spans="1:9" x14ac:dyDescent="0.2">
      <c r="A24" s="24" t="s">
        <v>9</v>
      </c>
      <c r="B24" s="123">
        <v>1</v>
      </c>
      <c r="C24" s="124">
        <v>1</v>
      </c>
      <c r="D24" s="125">
        <f>((B24*Inledning!$B$33)+(C24*Inledning!$C$33))/1000</f>
        <v>443.86709503283191</v>
      </c>
      <c r="E24" s="16"/>
      <c r="F24" s="123">
        <v>1</v>
      </c>
      <c r="G24" s="124">
        <v>1</v>
      </c>
      <c r="H24" s="125">
        <f>((F24*Inledning!$E$33)+(G24*Inledning!$F$33))/1000</f>
        <v>0</v>
      </c>
      <c r="I24" s="16"/>
    </row>
    <row r="25" spans="1:9" x14ac:dyDescent="0.2">
      <c r="A25" s="24" t="s">
        <v>10</v>
      </c>
      <c r="B25" s="123">
        <v>1</v>
      </c>
      <c r="C25" s="124">
        <v>1</v>
      </c>
      <c r="D25" s="125">
        <f>((B25*Inledning!$B$34)+(C25*Inledning!$C$34))/1000</f>
        <v>544.56803511548605</v>
      </c>
      <c r="E25" s="16"/>
      <c r="F25" s="123">
        <v>1</v>
      </c>
      <c r="G25" s="124">
        <v>1</v>
      </c>
      <c r="H25" s="125">
        <f>((F25*Inledning!$E$34)+(G25*Inledning!$F$34))/1000</f>
        <v>0</v>
      </c>
      <c r="I25" s="16"/>
    </row>
    <row r="26" spans="1:9" x14ac:dyDescent="0.2">
      <c r="A26" s="24" t="s">
        <v>11</v>
      </c>
      <c r="B26" s="123">
        <v>1</v>
      </c>
      <c r="C26" s="124">
        <v>1</v>
      </c>
      <c r="D26" s="125">
        <f>((B26*Inledning!$B$35)+(C26*Inledning!$C$35))/1000</f>
        <v>323.52253726698774</v>
      </c>
      <c r="E26" s="16"/>
      <c r="F26" s="123">
        <v>1</v>
      </c>
      <c r="G26" s="124">
        <v>1</v>
      </c>
      <c r="H26" s="125">
        <f>((F26*Inledning!$E$35)+(G26*Inledning!$F$35))/1000</f>
        <v>0</v>
      </c>
      <c r="I26" s="16"/>
    </row>
    <row r="27" spans="1:9" ht="13.5" thickBot="1" x14ac:dyDescent="0.25">
      <c r="A27" s="127" t="s">
        <v>12</v>
      </c>
      <c r="B27" s="128">
        <v>1</v>
      </c>
      <c r="C27" s="131">
        <v>1</v>
      </c>
      <c r="D27" s="130">
        <f>((B27*Inledning!$B$36)+(C27*Inledning!$C$36))/1000</f>
        <v>158.83490427220104</v>
      </c>
      <c r="E27" s="16"/>
      <c r="F27" s="128">
        <v>1</v>
      </c>
      <c r="G27" s="131">
        <v>1</v>
      </c>
      <c r="H27" s="130">
        <f>((F27*Inledning!$E$36)+(G27*Inledning!$F$36))/1000</f>
        <v>0</v>
      </c>
      <c r="I27" s="16"/>
    </row>
    <row r="28" spans="1:9" x14ac:dyDescent="0.2">
      <c r="A28" s="132" t="s">
        <v>2</v>
      </c>
      <c r="B28" s="133">
        <f>SUM(B7:B27)</f>
        <v>21</v>
      </c>
      <c r="C28" s="134">
        <f>SUM(C7:C27)</f>
        <v>21</v>
      </c>
      <c r="D28" s="135">
        <f>SUM(D7:D27)</f>
        <v>3808.2429307721691</v>
      </c>
      <c r="E28" s="16"/>
      <c r="F28" s="133">
        <f>SUM(F7:F27)</f>
        <v>21</v>
      </c>
      <c r="G28" s="134">
        <f>SUM(G7:G27)</f>
        <v>21</v>
      </c>
      <c r="H28" s="135">
        <f>SUM(H7:H27)</f>
        <v>0</v>
      </c>
      <c r="I28" s="16"/>
    </row>
    <row r="29" spans="1:9" x14ac:dyDescent="0.2">
      <c r="A29" s="24"/>
      <c r="B29" s="136"/>
      <c r="C29" s="137"/>
      <c r="D29" s="136"/>
      <c r="E29" s="136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62"/>
      <c r="H30" s="16"/>
      <c r="I30" s="16"/>
    </row>
    <row r="31" spans="1:9" ht="13.5" thickBot="1" x14ac:dyDescent="0.25">
      <c r="A31" s="24" t="s">
        <v>32</v>
      </c>
      <c r="B31" s="16"/>
      <c r="C31" s="16"/>
      <c r="D31" s="160"/>
      <c r="E31" s="16"/>
      <c r="F31" s="16"/>
      <c r="G31" s="149"/>
      <c r="H31" s="160"/>
      <c r="I31" s="16"/>
    </row>
    <row r="32" spans="1:9" x14ac:dyDescent="0.2">
      <c r="A32" s="16"/>
      <c r="B32" s="16"/>
      <c r="C32" s="16"/>
      <c r="D32" s="66"/>
      <c r="E32" s="16"/>
      <c r="F32" s="16"/>
      <c r="G32" s="149"/>
      <c r="H32" s="66"/>
      <c r="I32" s="16"/>
    </row>
    <row r="33" spans="1:9" x14ac:dyDescent="0.2">
      <c r="A33" s="24" t="s">
        <v>38</v>
      </c>
      <c r="B33" s="16"/>
      <c r="C33" s="16"/>
      <c r="D33" s="24">
        <f>'Prognos 2017'!D42</f>
        <v>0</v>
      </c>
      <c r="E33" s="16"/>
      <c r="F33" s="16"/>
      <c r="G33" s="149"/>
      <c r="H33" s="24">
        <f>'Prognos 2017'!H42</f>
        <v>0</v>
      </c>
      <c r="I33" s="16"/>
    </row>
    <row r="34" spans="1:9" x14ac:dyDescent="0.2">
      <c r="A34" s="59" t="s">
        <v>102</v>
      </c>
      <c r="B34" s="136"/>
      <c r="C34" s="137"/>
      <c r="D34" s="139">
        <f>Inledning!$E10</f>
        <v>0</v>
      </c>
      <c r="E34" s="16"/>
      <c r="F34" s="16"/>
      <c r="G34" s="149"/>
      <c r="H34" s="139">
        <f>Inledning!$E11</f>
        <v>0</v>
      </c>
      <c r="I34" s="16"/>
    </row>
    <row r="35" spans="1:9" x14ac:dyDescent="0.2">
      <c r="A35" s="24" t="s">
        <v>33</v>
      </c>
      <c r="B35" s="16"/>
      <c r="C35" s="16"/>
      <c r="D35" s="99">
        <f>D33+D34</f>
        <v>0</v>
      </c>
      <c r="E35" s="16"/>
      <c r="F35" s="16"/>
      <c r="G35" s="149"/>
      <c r="H35" s="99">
        <f>H33+H34</f>
        <v>0</v>
      </c>
      <c r="I35" s="16"/>
    </row>
    <row r="36" spans="1:9" ht="13.5" thickBot="1" x14ac:dyDescent="0.25">
      <c r="A36" s="59" t="s">
        <v>103</v>
      </c>
      <c r="B36" s="16"/>
      <c r="C36" s="16"/>
      <c r="D36" s="154">
        <f>D28+D31</f>
        <v>3808.2429307721691</v>
      </c>
      <c r="E36" s="16"/>
      <c r="F36" s="16"/>
      <c r="G36" s="16"/>
      <c r="H36" s="154">
        <f>H28+H31</f>
        <v>0</v>
      </c>
      <c r="I36" s="16"/>
    </row>
    <row r="37" spans="1:9" ht="13.5" thickBot="1" x14ac:dyDescent="0.25">
      <c r="A37" s="24" t="s">
        <v>62</v>
      </c>
      <c r="B37" s="16"/>
      <c r="C37" s="16"/>
      <c r="D37" s="161"/>
      <c r="E37" s="16"/>
      <c r="F37" s="16"/>
      <c r="G37" s="16"/>
      <c r="H37" s="161"/>
      <c r="I37" s="16"/>
    </row>
    <row r="38" spans="1:9" x14ac:dyDescent="0.2">
      <c r="A38" s="24" t="s">
        <v>52</v>
      </c>
      <c r="B38" s="16"/>
      <c r="C38" s="16"/>
      <c r="D38" s="75">
        <f>D35-D36-D37</f>
        <v>-3808.2429307721691</v>
      </c>
      <c r="E38" s="16"/>
      <c r="F38" s="16"/>
      <c r="G38" s="16"/>
      <c r="H38" s="75">
        <f>H35-H36-H37</f>
        <v>0</v>
      </c>
      <c r="I38" s="16"/>
    </row>
    <row r="39" spans="1:9" x14ac:dyDescent="0.2">
      <c r="A39" s="24"/>
      <c r="B39" s="16"/>
      <c r="C39" s="16"/>
      <c r="D39" s="75"/>
      <c r="E39" s="16"/>
      <c r="F39" s="16"/>
      <c r="G39" s="16"/>
      <c r="H39" s="75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9" t="s">
        <v>59</v>
      </c>
      <c r="B41" s="16"/>
      <c r="C41" s="16"/>
      <c r="D41" s="156">
        <f>D42-D40</f>
        <v>0</v>
      </c>
      <c r="E41" s="16"/>
      <c r="F41" s="16"/>
      <c r="G41" s="16"/>
      <c r="H41" s="156">
        <f>H42-H40</f>
        <v>0</v>
      </c>
      <c r="I41" s="16"/>
    </row>
    <row r="42" spans="1:9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39">
        <f>'Prognos 2017'!D47</f>
        <v>0</v>
      </c>
      <c r="E44" s="16"/>
      <c r="F44" s="16"/>
      <c r="G44" s="16"/>
      <c r="H44" s="139">
        <f>'Prognos 2017'!H47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57"/>
      <c r="E45" s="16"/>
      <c r="F45" s="16"/>
      <c r="G45" s="16"/>
      <c r="H45" s="157"/>
      <c r="I45" s="16"/>
    </row>
    <row r="46" spans="1:9" ht="13.5" thickBot="1" x14ac:dyDescent="0.25">
      <c r="A46" s="24" t="s">
        <v>31</v>
      </c>
      <c r="B46" s="16"/>
      <c r="C46" s="16"/>
      <c r="D46" s="157"/>
      <c r="E46" s="16"/>
      <c r="F46" s="16"/>
      <c r="G46" s="16"/>
      <c r="H46" s="157"/>
      <c r="I46" s="16"/>
    </row>
    <row r="47" spans="1:9" ht="13.5" thickBot="1" x14ac:dyDescent="0.25">
      <c r="A47" s="24" t="s">
        <v>30</v>
      </c>
      <c r="B47" s="16"/>
      <c r="C47" s="16"/>
      <c r="D47" s="157"/>
      <c r="E47" s="16"/>
      <c r="F47" s="16"/>
      <c r="G47" s="75"/>
      <c r="H47" s="157"/>
      <c r="I47" s="16"/>
    </row>
    <row r="48" spans="1:9" x14ac:dyDescent="0.2">
      <c r="A48" s="24"/>
      <c r="B48" s="16"/>
      <c r="C48" s="16"/>
      <c r="D48" s="139"/>
      <c r="E48" s="16"/>
      <c r="F48" s="16"/>
      <c r="G48" s="75"/>
      <c r="H48" s="139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9" t="s">
        <v>121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9" t="s">
        <v>122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2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2">
      <c r="A70" s="16"/>
      <c r="B70" s="16"/>
      <c r="C70" s="16"/>
      <c r="D70" s="16"/>
      <c r="E70" s="16"/>
      <c r="F70" s="16"/>
      <c r="G70" s="16"/>
      <c r="H70" s="16"/>
      <c r="I70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topLeftCell="A16" zoomScale="60" zoomScaleNormal="100" workbookViewId="0">
      <selection activeCell="A52" sqref="A52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9" x14ac:dyDescent="0.2">
      <c r="A1" s="103" t="s">
        <v>125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6">
        <f>Inledning!B10</f>
        <v>0</v>
      </c>
      <c r="B2" s="16">
        <f>Inledning!B11</f>
        <v>0</v>
      </c>
      <c r="C2" s="16"/>
      <c r="D2" s="16"/>
      <c r="E2" s="16"/>
      <c r="F2" s="16"/>
      <c r="G2" s="16"/>
      <c r="H2" s="16"/>
      <c r="I2" s="16"/>
    </row>
    <row r="3" spans="1:9" ht="13.5" thickBot="1" x14ac:dyDescent="0.25">
      <c r="A3" s="16"/>
      <c r="B3" s="16" t="s">
        <v>67</v>
      </c>
      <c r="C3" s="16"/>
      <c r="D3" s="105"/>
      <c r="E3" s="16"/>
      <c r="F3" s="16" t="s">
        <v>37</v>
      </c>
      <c r="G3" s="16"/>
      <c r="H3" s="16"/>
      <c r="I3" s="16"/>
    </row>
    <row r="4" spans="1:9" x14ac:dyDescent="0.2">
      <c r="A4" s="106" t="s">
        <v>36</v>
      </c>
      <c r="B4" s="107" t="s">
        <v>13</v>
      </c>
      <c r="C4" s="108" t="s">
        <v>13</v>
      </c>
      <c r="D4" s="109" t="s">
        <v>14</v>
      </c>
      <c r="E4" s="16"/>
      <c r="F4" s="107" t="s">
        <v>13</v>
      </c>
      <c r="G4" s="108" t="s">
        <v>13</v>
      </c>
      <c r="H4" s="109" t="s">
        <v>14</v>
      </c>
      <c r="I4" s="16"/>
    </row>
    <row r="5" spans="1:9" x14ac:dyDescent="0.2">
      <c r="A5" s="110"/>
      <c r="B5" s="111" t="s">
        <v>26</v>
      </c>
      <c r="C5" s="112" t="s">
        <v>26</v>
      </c>
      <c r="D5" s="113" t="s">
        <v>27</v>
      </c>
      <c r="E5" s="66"/>
      <c r="F5" s="111" t="s">
        <v>26</v>
      </c>
      <c r="G5" s="112" t="s">
        <v>26</v>
      </c>
      <c r="H5" s="113" t="s">
        <v>27</v>
      </c>
      <c r="I5" s="16"/>
    </row>
    <row r="6" spans="1:9" ht="13.5" thickBot="1" x14ac:dyDescent="0.25">
      <c r="A6" s="114" t="s">
        <v>3</v>
      </c>
      <c r="B6" s="116" t="s">
        <v>0</v>
      </c>
      <c r="C6" s="117" t="s">
        <v>1</v>
      </c>
      <c r="D6" s="118" t="s">
        <v>28</v>
      </c>
      <c r="E6" s="66"/>
      <c r="F6" s="116" t="s">
        <v>0</v>
      </c>
      <c r="G6" s="117" t="s">
        <v>1</v>
      </c>
      <c r="H6" s="118" t="s">
        <v>28</v>
      </c>
      <c r="I6" s="16"/>
    </row>
    <row r="7" spans="1:9" x14ac:dyDescent="0.2">
      <c r="A7" s="119" t="s">
        <v>20</v>
      </c>
      <c r="B7" s="120">
        <v>1</v>
      </c>
      <c r="C7" s="121">
        <v>1</v>
      </c>
      <c r="D7" s="122">
        <f>((B7*Inledning!B21)+(C7*Inledning!$C$21))/1000</f>
        <v>50.941493807850513</v>
      </c>
      <c r="E7" s="66"/>
      <c r="F7" s="120">
        <v>1</v>
      </c>
      <c r="G7" s="121">
        <v>1</v>
      </c>
      <c r="H7" s="122">
        <f>((F7*Inledning!$E$21)+(G7*Inledning!$F$21))/1000</f>
        <v>0</v>
      </c>
      <c r="I7" s="16"/>
    </row>
    <row r="8" spans="1:9" x14ac:dyDescent="0.2">
      <c r="A8" s="119" t="s">
        <v>16</v>
      </c>
      <c r="B8" s="123">
        <v>1</v>
      </c>
      <c r="C8" s="124">
        <v>1</v>
      </c>
      <c r="D8" s="125">
        <f>((B8*Inledning!B21)+(C8*Inledning!$C$21))/1000</f>
        <v>50.941493807850513</v>
      </c>
      <c r="E8" s="66"/>
      <c r="F8" s="123">
        <v>1</v>
      </c>
      <c r="G8" s="124">
        <v>1</v>
      </c>
      <c r="H8" s="125">
        <f>((F8*Inledning!$E$21)+(G8*Inledning!$F$21))/1000</f>
        <v>0</v>
      </c>
      <c r="I8" s="16"/>
    </row>
    <row r="9" spans="1:9" x14ac:dyDescent="0.2">
      <c r="A9" s="119" t="s">
        <v>15</v>
      </c>
      <c r="B9" s="123">
        <v>1</v>
      </c>
      <c r="C9" s="124">
        <v>1</v>
      </c>
      <c r="D9" s="125">
        <f>((B9*Inledning!B21)+(C9*Inledning!$C$21))/1000</f>
        <v>50.941493807850513</v>
      </c>
      <c r="E9" s="66"/>
      <c r="F9" s="123">
        <v>1</v>
      </c>
      <c r="G9" s="124">
        <v>1</v>
      </c>
      <c r="H9" s="125">
        <f>((F9*Inledning!$E$21)+(G9*Inledning!$F$21))/1000</f>
        <v>0</v>
      </c>
      <c r="I9" s="16"/>
    </row>
    <row r="10" spans="1:9" x14ac:dyDescent="0.2">
      <c r="A10" s="126" t="s">
        <v>21</v>
      </c>
      <c r="B10" s="123">
        <v>1</v>
      </c>
      <c r="C10" s="124">
        <v>1</v>
      </c>
      <c r="D10" s="125">
        <f>((B10*Inledning!B21)+(C10*Inledning!$C$21))/1000</f>
        <v>50.941493807850513</v>
      </c>
      <c r="E10" s="16"/>
      <c r="F10" s="123">
        <v>1</v>
      </c>
      <c r="G10" s="124">
        <v>1</v>
      </c>
      <c r="H10" s="125">
        <f>((F10*Inledning!$E$21)+(G10*Inledning!$F$21))/1000</f>
        <v>0</v>
      </c>
      <c r="I10" s="16"/>
    </row>
    <row r="11" spans="1:9" x14ac:dyDescent="0.2">
      <c r="A11" s="24" t="s">
        <v>22</v>
      </c>
      <c r="B11" s="123">
        <v>1</v>
      </c>
      <c r="C11" s="124">
        <v>1</v>
      </c>
      <c r="D11" s="125">
        <f>((B11*Inledning!$B$22)+(C11*Inledning!$C$22))/1000</f>
        <v>96.94490994164579</v>
      </c>
      <c r="E11" s="16"/>
      <c r="F11" s="123">
        <v>1</v>
      </c>
      <c r="G11" s="124">
        <v>1</v>
      </c>
      <c r="H11" s="125">
        <f>((F11*Inledning!$E$22)+(G11*Inledning!$F$22))/1000</f>
        <v>0</v>
      </c>
      <c r="I11" s="16"/>
    </row>
    <row r="12" spans="1:9" ht="13.5" customHeight="1" x14ac:dyDescent="0.2">
      <c r="A12" s="24" t="s">
        <v>17</v>
      </c>
      <c r="B12" s="123">
        <v>1</v>
      </c>
      <c r="C12" s="124">
        <v>1</v>
      </c>
      <c r="D12" s="125">
        <f>((B12*Inledning!$B$22)+(C12*Inledning!$C$22))/1000</f>
        <v>96.94490994164579</v>
      </c>
      <c r="E12" s="16"/>
      <c r="F12" s="123">
        <v>1</v>
      </c>
      <c r="G12" s="124">
        <v>1</v>
      </c>
      <c r="H12" s="125">
        <f>((F12*Inledning!$E$22)+(G12*Inledning!$F$22))/1000</f>
        <v>0</v>
      </c>
      <c r="I12" s="16"/>
    </row>
    <row r="13" spans="1:9" ht="14.25" customHeight="1" x14ac:dyDescent="0.2">
      <c r="A13" s="24" t="s">
        <v>18</v>
      </c>
      <c r="B13" s="123">
        <v>1</v>
      </c>
      <c r="C13" s="124">
        <v>1</v>
      </c>
      <c r="D13" s="125">
        <f>((B13*Inledning!$B$22)+(C13*Inledning!$C$22))/1000</f>
        <v>96.94490994164579</v>
      </c>
      <c r="E13" s="16"/>
      <c r="F13" s="123">
        <v>1</v>
      </c>
      <c r="G13" s="124">
        <v>1</v>
      </c>
      <c r="H13" s="125">
        <f>((F13*Inledning!$E$22)+(G13*Inledning!$F$22))/1000</f>
        <v>0</v>
      </c>
      <c r="I13" s="16"/>
    </row>
    <row r="14" spans="1:9" ht="14.25" customHeight="1" x14ac:dyDescent="0.2">
      <c r="A14" s="24" t="s">
        <v>19</v>
      </c>
      <c r="B14" s="123">
        <v>1</v>
      </c>
      <c r="C14" s="124">
        <v>1</v>
      </c>
      <c r="D14" s="125">
        <f>((B14*Inledning!$B$23)+(C14*Inledning!$C$23))/1000</f>
        <v>104.34020244725804</v>
      </c>
      <c r="E14" s="16"/>
      <c r="F14" s="123">
        <v>1</v>
      </c>
      <c r="G14" s="124">
        <v>1</v>
      </c>
      <c r="H14" s="125">
        <f>((F14*Inledning!$E$23)+(G14*Inledning!$F$23))/1000</f>
        <v>0</v>
      </c>
      <c r="I14" s="16"/>
    </row>
    <row r="15" spans="1:9" x14ac:dyDescent="0.2">
      <c r="A15" s="24" t="s">
        <v>23</v>
      </c>
      <c r="B15" s="123">
        <v>1</v>
      </c>
      <c r="C15" s="124">
        <v>1</v>
      </c>
      <c r="D15" s="125">
        <f>((B15*Inledning!$B$24)+(C15*Inledning!$C$24))/1000</f>
        <v>100.09968846204548</v>
      </c>
      <c r="E15" s="16"/>
      <c r="F15" s="123">
        <v>1</v>
      </c>
      <c r="G15" s="124">
        <v>1</v>
      </c>
      <c r="H15" s="125">
        <f>((F15*Inledning!$E$24)+(G15*Inledning!$F$24))/1000</f>
        <v>0</v>
      </c>
      <c r="I15" s="16"/>
    </row>
    <row r="16" spans="1:9" x14ac:dyDescent="0.2">
      <c r="A16" s="24" t="s">
        <v>24</v>
      </c>
      <c r="B16" s="123">
        <v>1</v>
      </c>
      <c r="C16" s="124">
        <v>1</v>
      </c>
      <c r="D16" s="125">
        <f>((B16*Inledning!$B$25)+(C16*Inledning!$C$25))/1000</f>
        <v>138.48043714318075</v>
      </c>
      <c r="E16" s="16"/>
      <c r="F16" s="123">
        <v>1</v>
      </c>
      <c r="G16" s="124">
        <v>1</v>
      </c>
      <c r="H16" s="125">
        <f>((F16*Inledning!$E$25)+(G16*Inledning!$F$25))/1000</f>
        <v>0</v>
      </c>
      <c r="I16" s="16"/>
    </row>
    <row r="17" spans="1:9" x14ac:dyDescent="0.2">
      <c r="A17" s="24" t="s">
        <v>25</v>
      </c>
      <c r="B17" s="123">
        <v>1</v>
      </c>
      <c r="C17" s="124">
        <v>1</v>
      </c>
      <c r="D17" s="125">
        <f>((B17*Inledning!$B$26)+(C17*Inledning!$C$26))/1000</f>
        <v>76.815691703489136</v>
      </c>
      <c r="E17" s="16"/>
      <c r="F17" s="123">
        <v>1</v>
      </c>
      <c r="G17" s="124">
        <v>1</v>
      </c>
      <c r="H17" s="125">
        <f>((F17*Inledning!$E$26)+(G17*Inledning!$F$26))/1000</f>
        <v>0</v>
      </c>
      <c r="I17" s="16"/>
    </row>
    <row r="18" spans="1:9" x14ac:dyDescent="0.2">
      <c r="A18" s="59" t="s">
        <v>98</v>
      </c>
      <c r="B18" s="123">
        <v>1</v>
      </c>
      <c r="C18" s="124">
        <v>1</v>
      </c>
      <c r="D18" s="125">
        <f>((B18*Inledning!$B$27)+(C18*Inledning!$C$27))/1000</f>
        <v>104.74705477842653</v>
      </c>
      <c r="E18" s="16"/>
      <c r="F18" s="123">
        <v>1</v>
      </c>
      <c r="G18" s="124">
        <v>1</v>
      </c>
      <c r="H18" s="125">
        <f>((F18*Inledning!$E$27)+(G18*Inledning!$F$27))/1000</f>
        <v>0</v>
      </c>
      <c r="I18" s="16"/>
    </row>
    <row r="19" spans="1:9" x14ac:dyDescent="0.2">
      <c r="A19" s="24" t="s">
        <v>4</v>
      </c>
      <c r="B19" s="123">
        <v>1</v>
      </c>
      <c r="C19" s="124">
        <v>1</v>
      </c>
      <c r="D19" s="125">
        <f>((B19*Inledning!$B$28)+(C19*Inledning!$C$28))/1000</f>
        <v>76.54742310552912</v>
      </c>
      <c r="E19" s="16"/>
      <c r="F19" s="123">
        <v>1</v>
      </c>
      <c r="G19" s="124">
        <v>1</v>
      </c>
      <c r="H19" s="125">
        <f>((F19*Inledning!$E$28)+(G19*Inledning!$F$28))/1000</f>
        <v>0</v>
      </c>
      <c r="I19" s="16"/>
    </row>
    <row r="20" spans="1:9" x14ac:dyDescent="0.2">
      <c r="A20" s="24" t="s">
        <v>5</v>
      </c>
      <c r="B20" s="123">
        <v>1</v>
      </c>
      <c r="C20" s="124">
        <v>1</v>
      </c>
      <c r="D20" s="125">
        <f>((B20*Inledning!$B$29)+(C20*Inledning!$C$29))/1000</f>
        <v>239.83486706220336</v>
      </c>
      <c r="E20" s="16"/>
      <c r="F20" s="123">
        <v>1</v>
      </c>
      <c r="G20" s="124">
        <v>1</v>
      </c>
      <c r="H20" s="125">
        <f>((F20*Inledning!$E$29)+(G20*Inledning!$F$29))/1000</f>
        <v>0</v>
      </c>
      <c r="I20" s="16"/>
    </row>
    <row r="21" spans="1:9" x14ac:dyDescent="0.2">
      <c r="A21" s="24" t="s">
        <v>6</v>
      </c>
      <c r="B21" s="123">
        <v>1</v>
      </c>
      <c r="C21" s="124">
        <v>1</v>
      </c>
      <c r="D21" s="125">
        <f>((B21*Inledning!$B$30)+(C21*Inledning!$C$30))/1000</f>
        <v>302.41215242755999</v>
      </c>
      <c r="E21" s="16"/>
      <c r="F21" s="123">
        <v>1</v>
      </c>
      <c r="G21" s="124">
        <v>1</v>
      </c>
      <c r="H21" s="125">
        <f>((F21*Inledning!$E$30)+(G21*Inledning!$F$30))/1000</f>
        <v>0</v>
      </c>
      <c r="I21" s="16"/>
    </row>
    <row r="22" spans="1:9" x14ac:dyDescent="0.2">
      <c r="A22" s="24" t="s">
        <v>7</v>
      </c>
      <c r="B22" s="123">
        <v>1</v>
      </c>
      <c r="C22" s="124">
        <v>1</v>
      </c>
      <c r="D22" s="125">
        <f>((B22*Inledning!$B$31)+(C22*Inledning!$C$31))/1000</f>
        <v>209.86959251210826</v>
      </c>
      <c r="E22" s="16"/>
      <c r="F22" s="123">
        <v>1</v>
      </c>
      <c r="G22" s="124">
        <v>1</v>
      </c>
      <c r="H22" s="125">
        <f>((F22*Inledning!$E$31)+(G22*Inledning!$F$31))/1000</f>
        <v>0</v>
      </c>
      <c r="I22" s="16"/>
    </row>
    <row r="23" spans="1:9" x14ac:dyDescent="0.2">
      <c r="A23" s="24" t="s">
        <v>8</v>
      </c>
      <c r="B23" s="123">
        <v>1</v>
      </c>
      <c r="C23" s="124">
        <v>1</v>
      </c>
      <c r="D23" s="125">
        <f>((B23*Inledning!$B$32)+(C23*Inledning!$C$32))/1000</f>
        <v>489.70254438652194</v>
      </c>
      <c r="E23" s="16"/>
      <c r="F23" s="123">
        <v>1</v>
      </c>
      <c r="G23" s="124">
        <v>1</v>
      </c>
      <c r="H23" s="125">
        <f>((F23*Inledning!$E$32)+(G23*Inledning!$F$32))/1000</f>
        <v>0</v>
      </c>
      <c r="I23" s="16"/>
    </row>
    <row r="24" spans="1:9" x14ac:dyDescent="0.2">
      <c r="A24" s="24" t="s">
        <v>9</v>
      </c>
      <c r="B24" s="123">
        <v>1</v>
      </c>
      <c r="C24" s="124">
        <v>1</v>
      </c>
      <c r="D24" s="125">
        <f>((B24*Inledning!$B$33)+(C24*Inledning!$C$33))/1000</f>
        <v>443.86709503283191</v>
      </c>
      <c r="E24" s="16"/>
      <c r="F24" s="123">
        <v>1</v>
      </c>
      <c r="G24" s="124">
        <v>1</v>
      </c>
      <c r="H24" s="125">
        <f>((F24*Inledning!$E$33)+(G24*Inledning!$F$33))/1000</f>
        <v>0</v>
      </c>
      <c r="I24" s="16"/>
    </row>
    <row r="25" spans="1:9" x14ac:dyDescent="0.2">
      <c r="A25" s="24" t="s">
        <v>10</v>
      </c>
      <c r="B25" s="123">
        <v>1</v>
      </c>
      <c r="C25" s="124">
        <v>1</v>
      </c>
      <c r="D25" s="125">
        <f>((B25*Inledning!$B$34)+(C25*Inledning!$C$34))/1000</f>
        <v>544.56803511548605</v>
      </c>
      <c r="E25" s="16"/>
      <c r="F25" s="123">
        <v>1</v>
      </c>
      <c r="G25" s="124">
        <v>1</v>
      </c>
      <c r="H25" s="125">
        <f>((F25*Inledning!$E$34)+(G25*Inledning!$F$34))/1000</f>
        <v>0</v>
      </c>
      <c r="I25" s="16"/>
    </row>
    <row r="26" spans="1:9" x14ac:dyDescent="0.2">
      <c r="A26" s="24" t="s">
        <v>11</v>
      </c>
      <c r="B26" s="123">
        <v>1</v>
      </c>
      <c r="C26" s="124">
        <v>1</v>
      </c>
      <c r="D26" s="125">
        <f>((B26*Inledning!$B$35)+(C26*Inledning!$C$35))/1000</f>
        <v>323.52253726698774</v>
      </c>
      <c r="E26" s="16"/>
      <c r="F26" s="123">
        <v>1</v>
      </c>
      <c r="G26" s="124">
        <v>1</v>
      </c>
      <c r="H26" s="125">
        <f>((F26*Inledning!$E$35)+(G26*Inledning!$F$35))/1000</f>
        <v>0</v>
      </c>
      <c r="I26" s="16"/>
    </row>
    <row r="27" spans="1:9" ht="13.5" thickBot="1" x14ac:dyDescent="0.25">
      <c r="A27" s="127" t="s">
        <v>12</v>
      </c>
      <c r="B27" s="128">
        <v>1</v>
      </c>
      <c r="C27" s="131">
        <v>1</v>
      </c>
      <c r="D27" s="130">
        <f>((B27*Inledning!$B$36)+(C27*Inledning!$C$36))/1000</f>
        <v>158.83490427220104</v>
      </c>
      <c r="E27" s="16"/>
      <c r="F27" s="128">
        <v>1</v>
      </c>
      <c r="G27" s="131">
        <v>1</v>
      </c>
      <c r="H27" s="130">
        <f>((F27*Inledning!$E$36)+(G27*Inledning!$F$36))/1000</f>
        <v>0</v>
      </c>
      <c r="I27" s="16"/>
    </row>
    <row r="28" spans="1:9" x14ac:dyDescent="0.2">
      <c r="A28" s="132" t="s">
        <v>2</v>
      </c>
      <c r="B28" s="133">
        <f>SUM(B7:B27)</f>
        <v>21</v>
      </c>
      <c r="C28" s="134">
        <f>SUM(C7:C27)</f>
        <v>21</v>
      </c>
      <c r="D28" s="135">
        <f>SUM(D7:D27)</f>
        <v>3808.2429307721691</v>
      </c>
      <c r="E28" s="16"/>
      <c r="F28" s="133">
        <f>SUM(F7:F27)</f>
        <v>21</v>
      </c>
      <c r="G28" s="134">
        <f>SUM(G7:G27)</f>
        <v>21</v>
      </c>
      <c r="H28" s="135">
        <f>SUM(H7:H27)</f>
        <v>0</v>
      </c>
      <c r="I28" s="16"/>
    </row>
    <row r="29" spans="1:9" x14ac:dyDescent="0.2">
      <c r="A29" s="24"/>
      <c r="B29" s="136"/>
      <c r="C29" s="137"/>
      <c r="D29" s="136"/>
      <c r="E29" s="136"/>
      <c r="F29" s="16"/>
      <c r="G29" s="16"/>
      <c r="H29" s="16"/>
      <c r="I29" s="16"/>
    </row>
    <row r="30" spans="1:9" ht="13.5" thickBot="1" x14ac:dyDescent="0.25">
      <c r="A30" s="16"/>
      <c r="B30" s="16"/>
      <c r="C30" s="16"/>
      <c r="D30" s="16"/>
      <c r="E30" s="16"/>
      <c r="F30" s="16"/>
      <c r="G30" s="162"/>
      <c r="H30" s="16"/>
      <c r="I30" s="16"/>
    </row>
    <row r="31" spans="1:9" ht="13.5" thickBot="1" x14ac:dyDescent="0.25">
      <c r="A31" s="24" t="s">
        <v>32</v>
      </c>
      <c r="B31" s="16"/>
      <c r="C31" s="16"/>
      <c r="D31" s="160"/>
      <c r="E31" s="16"/>
      <c r="F31" s="16"/>
      <c r="G31" s="149"/>
      <c r="H31" s="160"/>
      <c r="I31" s="16"/>
    </row>
    <row r="32" spans="1:9" x14ac:dyDescent="0.2">
      <c r="A32" s="16"/>
      <c r="B32" s="16"/>
      <c r="C32" s="16"/>
      <c r="D32" s="66"/>
      <c r="E32" s="16"/>
      <c r="F32" s="16"/>
      <c r="G32" s="149"/>
      <c r="H32" s="66"/>
      <c r="I32" s="16"/>
    </row>
    <row r="33" spans="1:9" x14ac:dyDescent="0.2">
      <c r="A33" s="24" t="s">
        <v>38</v>
      </c>
      <c r="B33" s="16"/>
      <c r="C33" s="16"/>
      <c r="D33" s="24">
        <f>'Prognos 2018'!D42</f>
        <v>0</v>
      </c>
      <c r="E33" s="16"/>
      <c r="F33" s="16"/>
      <c r="G33" s="149"/>
      <c r="H33" s="24">
        <f>'Prognos 2018'!H42</f>
        <v>0</v>
      </c>
      <c r="I33" s="16"/>
    </row>
    <row r="34" spans="1:9" x14ac:dyDescent="0.2">
      <c r="A34" s="59" t="s">
        <v>108</v>
      </c>
      <c r="B34" s="136"/>
      <c r="C34" s="137"/>
      <c r="D34" s="139">
        <f>Inledning!$F10</f>
        <v>0</v>
      </c>
      <c r="E34" s="16"/>
      <c r="F34" s="16"/>
      <c r="G34" s="149"/>
      <c r="H34" s="139">
        <f>Inledning!$F11</f>
        <v>0</v>
      </c>
      <c r="I34" s="16"/>
    </row>
    <row r="35" spans="1:9" x14ac:dyDescent="0.2">
      <c r="A35" s="24" t="s">
        <v>33</v>
      </c>
      <c r="B35" s="16"/>
      <c r="C35" s="16"/>
      <c r="D35" s="99">
        <f>D33+D34</f>
        <v>0</v>
      </c>
      <c r="E35" s="16"/>
      <c r="F35" s="16"/>
      <c r="G35" s="149"/>
      <c r="H35" s="99">
        <f>H33+H34</f>
        <v>0</v>
      </c>
      <c r="I35" s="16"/>
    </row>
    <row r="36" spans="1:9" ht="13.5" thickBot="1" x14ac:dyDescent="0.25">
      <c r="A36" s="59" t="s">
        <v>109</v>
      </c>
      <c r="B36" s="16"/>
      <c r="C36" s="16"/>
      <c r="D36" s="154">
        <f>D28+D31</f>
        <v>3808.2429307721691</v>
      </c>
      <c r="E36" s="16"/>
      <c r="F36" s="16"/>
      <c r="G36" s="16"/>
      <c r="H36" s="154">
        <f>H28+H31</f>
        <v>0</v>
      </c>
      <c r="I36" s="16"/>
    </row>
    <row r="37" spans="1:9" ht="13.5" thickBot="1" x14ac:dyDescent="0.25">
      <c r="A37" s="24" t="s">
        <v>62</v>
      </c>
      <c r="B37" s="16"/>
      <c r="C37" s="16"/>
      <c r="D37" s="161"/>
      <c r="E37" s="16"/>
      <c r="F37" s="16"/>
      <c r="G37" s="16"/>
      <c r="H37" s="161"/>
      <c r="I37" s="16"/>
    </row>
    <row r="38" spans="1:9" x14ac:dyDescent="0.2">
      <c r="A38" s="24" t="s">
        <v>52</v>
      </c>
      <c r="B38" s="16"/>
      <c r="C38" s="16"/>
      <c r="D38" s="75">
        <f>D35-D36-D37</f>
        <v>-3808.2429307721691</v>
      </c>
      <c r="E38" s="16"/>
      <c r="F38" s="16"/>
      <c r="G38" s="16"/>
      <c r="H38" s="75">
        <f>H35-H36-H37</f>
        <v>0</v>
      </c>
      <c r="I38" s="16"/>
    </row>
    <row r="39" spans="1:9" x14ac:dyDescent="0.2">
      <c r="A39" s="24"/>
      <c r="B39" s="16"/>
      <c r="C39" s="16"/>
      <c r="D39" s="75"/>
      <c r="E39" s="16"/>
      <c r="F39" s="16"/>
      <c r="G39" s="16"/>
      <c r="H39" s="75"/>
      <c r="I39" s="16"/>
    </row>
    <row r="40" spans="1:9" x14ac:dyDescent="0.2">
      <c r="A40" s="24" t="s">
        <v>35</v>
      </c>
      <c r="B40" s="16"/>
      <c r="C40" s="16"/>
      <c r="D40" s="24">
        <f>IF(D38&gt;0,D38,0)</f>
        <v>0</v>
      </c>
      <c r="E40" s="16"/>
      <c r="F40" s="16"/>
      <c r="G40" s="16"/>
      <c r="H40" s="24">
        <f>IF(H38&gt;0,H38,0)</f>
        <v>0</v>
      </c>
      <c r="I40" s="16"/>
    </row>
    <row r="41" spans="1:9" x14ac:dyDescent="0.2">
      <c r="A41" s="49" t="s">
        <v>59</v>
      </c>
      <c r="B41" s="16"/>
      <c r="C41" s="16"/>
      <c r="D41" s="156">
        <f>D42-D40</f>
        <v>0</v>
      </c>
      <c r="E41" s="16"/>
      <c r="F41" s="16"/>
      <c r="G41" s="16"/>
      <c r="H41" s="156">
        <f>H42-H40</f>
        <v>0</v>
      </c>
      <c r="I41" s="16"/>
    </row>
    <row r="42" spans="1:9" x14ac:dyDescent="0.2">
      <c r="A42" s="24" t="s">
        <v>57</v>
      </c>
      <c r="B42" s="16"/>
      <c r="C42" s="16"/>
      <c r="D42" s="24">
        <f>IF(D40=0,0,IF(D40&gt;0.1*D34,D34*0.1,D38))</f>
        <v>0</v>
      </c>
      <c r="E42" s="16"/>
      <c r="F42" s="16"/>
      <c r="G42" s="16"/>
      <c r="H42" s="24">
        <f>IF(H40=0,0,IF(H40&gt;0.1*H34,H34*0.1,H38))</f>
        <v>0</v>
      </c>
      <c r="I42" s="16"/>
    </row>
    <row r="43" spans="1:9" x14ac:dyDescent="0.2">
      <c r="A43" s="24"/>
      <c r="B43" s="16"/>
      <c r="C43" s="16"/>
      <c r="D43" s="24"/>
      <c r="E43" s="16"/>
      <c r="F43" s="16"/>
      <c r="G43" s="16"/>
      <c r="H43" s="24"/>
      <c r="I43" s="16"/>
    </row>
    <row r="44" spans="1:9" ht="13.5" thickBot="1" x14ac:dyDescent="0.25">
      <c r="A44" s="24" t="s">
        <v>29</v>
      </c>
      <c r="B44" s="16"/>
      <c r="C44" s="16"/>
      <c r="D44" s="139">
        <f>'Prognos 2018'!D47</f>
        <v>0</v>
      </c>
      <c r="E44" s="16"/>
      <c r="F44" s="16"/>
      <c r="G44" s="16"/>
      <c r="H44" s="139">
        <f>'Prognos 2018'!H47</f>
        <v>0</v>
      </c>
      <c r="I44" s="16"/>
    </row>
    <row r="45" spans="1:9" ht="13.5" thickBot="1" x14ac:dyDescent="0.25">
      <c r="A45" s="24" t="s">
        <v>34</v>
      </c>
      <c r="B45" s="16"/>
      <c r="C45" s="16"/>
      <c r="D45" s="157"/>
      <c r="E45" s="16"/>
      <c r="F45" s="16"/>
      <c r="G45" s="16"/>
      <c r="H45" s="157"/>
      <c r="I45" s="16"/>
    </row>
    <row r="46" spans="1:9" ht="13.5" thickBot="1" x14ac:dyDescent="0.25">
      <c r="A46" s="24" t="s">
        <v>31</v>
      </c>
      <c r="B46" s="16"/>
      <c r="C46" s="16"/>
      <c r="D46" s="157"/>
      <c r="E46" s="16"/>
      <c r="F46" s="16"/>
      <c r="G46" s="16"/>
      <c r="H46" s="157"/>
      <c r="I46" s="16"/>
    </row>
    <row r="47" spans="1:9" ht="13.5" thickBot="1" x14ac:dyDescent="0.25">
      <c r="A47" s="24" t="s">
        <v>30</v>
      </c>
      <c r="B47" s="16"/>
      <c r="C47" s="16"/>
      <c r="D47" s="157"/>
      <c r="E47" s="16"/>
      <c r="F47" s="16"/>
      <c r="G47" s="75"/>
      <c r="H47" s="157"/>
      <c r="I47" s="16"/>
    </row>
    <row r="48" spans="1:9" x14ac:dyDescent="0.2">
      <c r="A48" s="24"/>
      <c r="B48" s="16"/>
      <c r="C48" s="16"/>
      <c r="D48" s="139"/>
      <c r="E48" s="16"/>
      <c r="F48" s="16"/>
      <c r="G48" s="75"/>
      <c r="H48" s="139"/>
      <c r="I48" s="16"/>
    </row>
    <row r="49" spans="1:9" x14ac:dyDescent="0.2">
      <c r="A49" s="24" t="s">
        <v>39</v>
      </c>
      <c r="B49" s="16"/>
      <c r="C49" s="16"/>
      <c r="D49" s="16"/>
      <c r="E49" s="16"/>
      <c r="F49" s="16"/>
      <c r="G49" s="16"/>
      <c r="H49" s="16"/>
      <c r="I49" s="16"/>
    </row>
    <row r="50" spans="1:9" x14ac:dyDescent="0.2">
      <c r="A50" s="59" t="s">
        <v>121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59" t="s">
        <v>122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">
      <c r="A52" s="16"/>
      <c r="B52" s="16"/>
      <c r="C52" s="16"/>
      <c r="D52" s="16"/>
      <c r="E52" s="16"/>
      <c r="F52" s="16"/>
      <c r="G52" s="16"/>
      <c r="H52" s="16"/>
      <c r="I52" s="16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6"/>
      <c r="B54" s="16"/>
      <c r="C54" s="16"/>
      <c r="D54" s="16"/>
      <c r="E54" s="16"/>
      <c r="F54" s="16"/>
      <c r="G54" s="16"/>
      <c r="H54" s="16"/>
      <c r="I54" s="16"/>
    </row>
    <row r="55" spans="1:9" x14ac:dyDescent="0.2">
      <c r="A55" s="16"/>
      <c r="B55" s="16"/>
      <c r="C55" s="16"/>
      <c r="D55" s="16"/>
      <c r="E55" s="16"/>
      <c r="F55" s="16"/>
      <c r="G55" s="16"/>
      <c r="H55" s="16"/>
      <c r="I55" s="16"/>
    </row>
    <row r="56" spans="1:9" x14ac:dyDescent="0.2">
      <c r="A56" s="16"/>
      <c r="B56" s="16"/>
      <c r="C56" s="16"/>
      <c r="D56" s="16"/>
      <c r="E56" s="16"/>
      <c r="F56" s="16"/>
      <c r="G56" s="16"/>
      <c r="H56" s="16"/>
      <c r="I56" s="16"/>
    </row>
    <row r="57" spans="1:9" x14ac:dyDescent="0.2">
      <c r="A57" s="16"/>
      <c r="B57" s="16"/>
      <c r="C57" s="16"/>
      <c r="D57" s="16"/>
      <c r="E57" s="16"/>
      <c r="F57" s="16"/>
      <c r="G57" s="16"/>
      <c r="H57" s="16"/>
      <c r="I57" s="16"/>
    </row>
    <row r="58" spans="1:9" x14ac:dyDescent="0.2">
      <c r="A58" s="16"/>
      <c r="B58" s="16"/>
      <c r="C58" s="16"/>
      <c r="D58" s="16"/>
      <c r="E58" s="16"/>
      <c r="F58" s="16"/>
      <c r="G58" s="16"/>
      <c r="H58" s="16"/>
      <c r="I58" s="16"/>
    </row>
    <row r="59" spans="1:9" x14ac:dyDescent="0.2">
      <c r="A59" s="16"/>
      <c r="B59" s="16"/>
      <c r="C59" s="16"/>
      <c r="D59" s="16"/>
      <c r="E59" s="16"/>
      <c r="F59" s="16"/>
      <c r="G59" s="16"/>
      <c r="H59" s="16"/>
      <c r="I59" s="16"/>
    </row>
    <row r="60" spans="1:9" x14ac:dyDescent="0.2">
      <c r="A60" s="16"/>
      <c r="B60" s="16"/>
      <c r="C60" s="16"/>
      <c r="D60" s="16"/>
      <c r="E60" s="16"/>
      <c r="F60" s="16"/>
      <c r="G60" s="16"/>
      <c r="H60" s="16"/>
      <c r="I60" s="16"/>
    </row>
    <row r="61" spans="1:9" x14ac:dyDescent="0.2">
      <c r="A61" s="16"/>
      <c r="B61" s="16"/>
      <c r="C61" s="16"/>
      <c r="D61" s="16"/>
      <c r="E61" s="16"/>
      <c r="F61" s="16"/>
      <c r="G61" s="16"/>
      <c r="H61" s="16"/>
      <c r="I61" s="16"/>
    </row>
    <row r="62" spans="1:9" x14ac:dyDescent="0.2">
      <c r="A62" s="16"/>
      <c r="B62" s="16"/>
      <c r="C62" s="16"/>
      <c r="D62" s="16"/>
      <c r="E62" s="16"/>
      <c r="F62" s="16"/>
      <c r="G62" s="16"/>
      <c r="H62" s="16"/>
      <c r="I62" s="16"/>
    </row>
    <row r="63" spans="1:9" x14ac:dyDescent="0.2">
      <c r="A63" s="16"/>
      <c r="B63" s="16"/>
      <c r="C63" s="16"/>
      <c r="D63" s="16"/>
      <c r="E63" s="16"/>
      <c r="F63" s="16"/>
      <c r="G63" s="16"/>
      <c r="H63" s="16"/>
      <c r="I63" s="16"/>
    </row>
    <row r="64" spans="1:9" x14ac:dyDescent="0.2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2">
      <c r="A65" s="16"/>
      <c r="B65" s="16"/>
      <c r="C65" s="16"/>
      <c r="D65" s="16"/>
      <c r="E65" s="16"/>
      <c r="F65" s="16"/>
      <c r="G65" s="16"/>
      <c r="H65" s="16"/>
      <c r="I65" s="16"/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60" zoomScaleNormal="100" workbookViewId="0">
      <selection activeCell="A52" sqref="A52"/>
    </sheetView>
  </sheetViews>
  <sheetFormatPr defaultRowHeight="12.75" x14ac:dyDescent="0.2"/>
  <cols>
    <col min="1" max="1" width="24.42578125" customWidth="1"/>
    <col min="2" max="14" width="10.7109375" customWidth="1"/>
  </cols>
  <sheetData>
    <row r="1" spans="1:8" x14ac:dyDescent="0.2">
      <c r="A1" s="1" t="s">
        <v>126</v>
      </c>
    </row>
    <row r="2" spans="1:8" x14ac:dyDescent="0.2">
      <c r="A2" s="16">
        <f>Inledning!B10</f>
        <v>0</v>
      </c>
      <c r="B2" s="16">
        <f>Inledning!B11</f>
        <v>0</v>
      </c>
      <c r="C2" s="16"/>
      <c r="D2" s="16"/>
      <c r="E2" s="16"/>
    </row>
    <row r="3" spans="1:8" ht="13.5" thickBot="1" x14ac:dyDescent="0.25">
      <c r="B3" t="s">
        <v>67</v>
      </c>
      <c r="D3" s="5"/>
      <c r="F3" t="s">
        <v>37</v>
      </c>
    </row>
    <row r="4" spans="1:8" x14ac:dyDescent="0.2">
      <c r="A4" s="29" t="s">
        <v>36</v>
      </c>
      <c r="B4" s="31" t="s">
        <v>13</v>
      </c>
      <c r="C4" s="32" t="s">
        <v>13</v>
      </c>
      <c r="D4" s="33" t="s">
        <v>14</v>
      </c>
      <c r="F4" s="31" t="s">
        <v>13</v>
      </c>
      <c r="G4" s="32" t="s">
        <v>13</v>
      </c>
      <c r="H4" s="33" t="s">
        <v>14</v>
      </c>
    </row>
    <row r="5" spans="1:8" x14ac:dyDescent="0.2">
      <c r="A5" s="27"/>
      <c r="B5" s="10" t="s">
        <v>26</v>
      </c>
      <c r="C5" s="7" t="s">
        <v>26</v>
      </c>
      <c r="D5" s="15" t="s">
        <v>27</v>
      </c>
      <c r="E5" s="2"/>
      <c r="F5" s="10" t="s">
        <v>26</v>
      </c>
      <c r="G5" s="7" t="s">
        <v>26</v>
      </c>
      <c r="H5" s="15" t="s">
        <v>27</v>
      </c>
    </row>
    <row r="6" spans="1:8" ht="13.5" thickBot="1" x14ac:dyDescent="0.25">
      <c r="A6" s="28" t="s">
        <v>3</v>
      </c>
      <c r="B6" s="34" t="s">
        <v>0</v>
      </c>
      <c r="C6" s="35" t="s">
        <v>1</v>
      </c>
      <c r="D6" s="36" t="s">
        <v>28</v>
      </c>
      <c r="E6" s="2"/>
      <c r="F6" s="34" t="s">
        <v>0</v>
      </c>
      <c r="G6" s="35" t="s">
        <v>1</v>
      </c>
      <c r="H6" s="36" t="s">
        <v>28</v>
      </c>
    </row>
    <row r="7" spans="1:8" x14ac:dyDescent="0.2">
      <c r="A7" s="3" t="s">
        <v>20</v>
      </c>
      <c r="B7" s="19">
        <v>1</v>
      </c>
      <c r="C7" s="40">
        <v>1</v>
      </c>
      <c r="D7" s="43">
        <f>((B7*Inledning!B21)+(C7*Inledning!$C$21))/1000</f>
        <v>50.941493807850513</v>
      </c>
      <c r="E7" s="2"/>
      <c r="F7" s="19">
        <v>1</v>
      </c>
      <c r="G7" s="40">
        <v>1</v>
      </c>
      <c r="H7" s="43">
        <f>((F7*Inledning!$E$21)+(G7*Inledning!$F$21))/1000</f>
        <v>0</v>
      </c>
    </row>
    <row r="8" spans="1:8" x14ac:dyDescent="0.2">
      <c r="A8" s="3" t="s">
        <v>16</v>
      </c>
      <c r="B8" s="20">
        <v>1</v>
      </c>
      <c r="C8" s="39">
        <v>1</v>
      </c>
      <c r="D8" s="44">
        <f>((B8*Inledning!B21)+(C8*Inledning!$C$21))/1000</f>
        <v>50.941493807850513</v>
      </c>
      <c r="E8" s="2"/>
      <c r="F8" s="20">
        <v>1</v>
      </c>
      <c r="G8" s="39">
        <v>1</v>
      </c>
      <c r="H8" s="44">
        <f>((F8*Inledning!$E$21)+(G8*Inledning!$F$21))/1000</f>
        <v>0</v>
      </c>
    </row>
    <row r="9" spans="1:8" x14ac:dyDescent="0.2">
      <c r="A9" s="3" t="s">
        <v>15</v>
      </c>
      <c r="B9" s="20">
        <v>1</v>
      </c>
      <c r="C9" s="39">
        <v>1</v>
      </c>
      <c r="D9" s="44">
        <f>((B9*Inledning!B21)+(C9*Inledning!$C$21))/1000</f>
        <v>50.941493807850513</v>
      </c>
      <c r="E9" s="2"/>
      <c r="F9" s="20">
        <v>1</v>
      </c>
      <c r="G9" s="39">
        <v>1</v>
      </c>
      <c r="H9" s="44">
        <f>((F9*Inledning!$E$21)+(G9*Inledning!$F$21))/1000</f>
        <v>0</v>
      </c>
    </row>
    <row r="10" spans="1:8" x14ac:dyDescent="0.2">
      <c r="A10" s="9" t="s">
        <v>21</v>
      </c>
      <c r="B10" s="20">
        <v>1</v>
      </c>
      <c r="C10" s="39">
        <v>1</v>
      </c>
      <c r="D10" s="44">
        <f>((B10*Inledning!B21)+(C10*Inledning!$C$21))/1000</f>
        <v>50.941493807850513</v>
      </c>
      <c r="F10" s="20">
        <v>1</v>
      </c>
      <c r="G10" s="39">
        <v>1</v>
      </c>
      <c r="H10" s="44">
        <f>((F10*Inledning!$E$21)+(G10*Inledning!$F$21))/1000</f>
        <v>0</v>
      </c>
    </row>
    <row r="11" spans="1:8" x14ac:dyDescent="0.2">
      <c r="A11" s="4" t="s">
        <v>22</v>
      </c>
      <c r="B11" s="20">
        <v>1</v>
      </c>
      <c r="C11" s="39">
        <v>1</v>
      </c>
      <c r="D11" s="44">
        <f>((B11*Inledning!$B$22)+(C11*Inledning!$C$22))/1000</f>
        <v>96.94490994164579</v>
      </c>
      <c r="F11" s="20">
        <v>1</v>
      </c>
      <c r="G11" s="39">
        <v>1</v>
      </c>
      <c r="H11" s="44">
        <f>((F11*Inledning!$E$22)+(G11*Inledning!$F$22))/1000</f>
        <v>0</v>
      </c>
    </row>
    <row r="12" spans="1:8" ht="13.5" customHeight="1" x14ac:dyDescent="0.2">
      <c r="A12" s="4" t="s">
        <v>17</v>
      </c>
      <c r="B12" s="20">
        <v>1</v>
      </c>
      <c r="C12" s="39">
        <v>1</v>
      </c>
      <c r="D12" s="44">
        <f>((B12*Inledning!$B$22)+(C12*Inledning!$C$22))/1000</f>
        <v>96.94490994164579</v>
      </c>
      <c r="F12" s="20">
        <v>1</v>
      </c>
      <c r="G12" s="39">
        <v>1</v>
      </c>
      <c r="H12" s="44">
        <f>((F12*Inledning!$E$22)+(G12*Inledning!$F$22))/1000</f>
        <v>0</v>
      </c>
    </row>
    <row r="13" spans="1:8" ht="14.25" customHeight="1" x14ac:dyDescent="0.2">
      <c r="A13" s="4" t="s">
        <v>18</v>
      </c>
      <c r="B13" s="20">
        <v>1</v>
      </c>
      <c r="C13" s="39">
        <v>1</v>
      </c>
      <c r="D13" s="44">
        <f>((B13*Inledning!$B$22)+(C13*Inledning!$C$22))/1000</f>
        <v>96.94490994164579</v>
      </c>
      <c r="F13" s="20">
        <v>1</v>
      </c>
      <c r="G13" s="39">
        <v>1</v>
      </c>
      <c r="H13" s="44">
        <f>((F13*Inledning!$E$22)+(G13*Inledning!$F$22))/1000</f>
        <v>0</v>
      </c>
    </row>
    <row r="14" spans="1:8" ht="14.25" customHeight="1" x14ac:dyDescent="0.2">
      <c r="A14" s="4" t="s">
        <v>19</v>
      </c>
      <c r="B14" s="20">
        <v>1</v>
      </c>
      <c r="C14" s="39">
        <v>1</v>
      </c>
      <c r="D14" s="44">
        <f>((B14*Inledning!$B$23)+(C14*Inledning!$C$23))/1000</f>
        <v>104.34020244725804</v>
      </c>
      <c r="F14" s="20">
        <v>1</v>
      </c>
      <c r="G14" s="39">
        <v>1</v>
      </c>
      <c r="H14" s="44">
        <f>((F14*Inledning!$E$23)+(G14*Inledning!$F$23))/1000</f>
        <v>0</v>
      </c>
    </row>
    <row r="15" spans="1:8" x14ac:dyDescent="0.2">
      <c r="A15" s="4" t="s">
        <v>23</v>
      </c>
      <c r="B15" s="20">
        <v>1</v>
      </c>
      <c r="C15" s="39">
        <v>1</v>
      </c>
      <c r="D15" s="44">
        <f>((B15*Inledning!$B$24)+(C15*Inledning!$C$24))/1000</f>
        <v>100.09968846204548</v>
      </c>
      <c r="F15" s="20">
        <v>1</v>
      </c>
      <c r="G15" s="39">
        <v>1</v>
      </c>
      <c r="H15" s="44">
        <f>((F15*Inledning!$E$24)+(G15*Inledning!$F$24))/1000</f>
        <v>0</v>
      </c>
    </row>
    <row r="16" spans="1:8" x14ac:dyDescent="0.2">
      <c r="A16" s="4" t="s">
        <v>24</v>
      </c>
      <c r="B16" s="20">
        <v>1</v>
      </c>
      <c r="C16" s="39">
        <v>1</v>
      </c>
      <c r="D16" s="44">
        <f>((B16*Inledning!$B$25)+(C16*Inledning!$C$25))/1000</f>
        <v>138.48043714318075</v>
      </c>
      <c r="F16" s="20">
        <v>1</v>
      </c>
      <c r="G16" s="39">
        <v>1</v>
      </c>
      <c r="H16" s="44">
        <f>((F16*Inledning!$E$25)+(G16*Inledning!$F$25))/1000</f>
        <v>0</v>
      </c>
    </row>
    <row r="17" spans="1:8" x14ac:dyDescent="0.2">
      <c r="A17" s="4" t="s">
        <v>25</v>
      </c>
      <c r="B17" s="20">
        <v>1</v>
      </c>
      <c r="C17" s="39">
        <v>1</v>
      </c>
      <c r="D17" s="44">
        <f>((B17*Inledning!$B$26)+(C17*Inledning!$C$26))/1000</f>
        <v>76.815691703489136</v>
      </c>
      <c r="F17" s="20">
        <v>1</v>
      </c>
      <c r="G17" s="39">
        <v>1</v>
      </c>
      <c r="H17" s="44">
        <f>((F17*Inledning!$E$26)+(G17*Inledning!$F$26))/1000</f>
        <v>0</v>
      </c>
    </row>
    <row r="18" spans="1:8" x14ac:dyDescent="0.2">
      <c r="A18" s="57" t="s">
        <v>98</v>
      </c>
      <c r="B18" s="20">
        <v>1</v>
      </c>
      <c r="C18" s="39">
        <v>1</v>
      </c>
      <c r="D18" s="44">
        <f>((B18*Inledning!$B$27)+(C18*Inledning!$C$27))/1000</f>
        <v>104.74705477842653</v>
      </c>
      <c r="F18" s="20">
        <v>1</v>
      </c>
      <c r="G18" s="39">
        <v>1</v>
      </c>
      <c r="H18" s="44">
        <f>((F18*Inledning!$E$27)+(G18*Inledning!$F$27))/1000</f>
        <v>0</v>
      </c>
    </row>
    <row r="19" spans="1:8" x14ac:dyDescent="0.2">
      <c r="A19" s="4" t="s">
        <v>4</v>
      </c>
      <c r="B19" s="20">
        <v>1</v>
      </c>
      <c r="C19" s="39">
        <v>1</v>
      </c>
      <c r="D19" s="44">
        <f>((B19*Inledning!$B$28)+(C19*Inledning!$C$28))/1000</f>
        <v>76.54742310552912</v>
      </c>
      <c r="F19" s="20">
        <v>1</v>
      </c>
      <c r="G19" s="39">
        <v>1</v>
      </c>
      <c r="H19" s="44">
        <f>((F19*Inledning!$E$28)+(G19*Inledning!$F$28))/1000</f>
        <v>0</v>
      </c>
    </row>
    <row r="20" spans="1:8" x14ac:dyDescent="0.2">
      <c r="A20" s="4" t="s">
        <v>5</v>
      </c>
      <c r="B20" s="20">
        <v>1</v>
      </c>
      <c r="C20" s="39">
        <v>1</v>
      </c>
      <c r="D20" s="44">
        <f>((B20*Inledning!$B$29)+(C20*Inledning!$C$29))/1000</f>
        <v>239.83486706220336</v>
      </c>
      <c r="F20" s="20">
        <v>1</v>
      </c>
      <c r="G20" s="39">
        <v>1</v>
      </c>
      <c r="H20" s="44">
        <f>((F20*Inledning!$E$29)+(G20*Inledning!$F$29))/1000</f>
        <v>0</v>
      </c>
    </row>
    <row r="21" spans="1:8" x14ac:dyDescent="0.2">
      <c r="A21" s="4" t="s">
        <v>6</v>
      </c>
      <c r="B21" s="20">
        <v>1</v>
      </c>
      <c r="C21" s="39">
        <v>1</v>
      </c>
      <c r="D21" s="44">
        <f>((B21*Inledning!$B$30)+(C21*Inledning!$C$30))/1000</f>
        <v>302.41215242755999</v>
      </c>
      <c r="F21" s="20">
        <v>1</v>
      </c>
      <c r="G21" s="39">
        <v>1</v>
      </c>
      <c r="H21" s="44">
        <f>((F21*Inledning!$E$30)+(G21*Inledning!$F$30))/1000</f>
        <v>0</v>
      </c>
    </row>
    <row r="22" spans="1:8" x14ac:dyDescent="0.2">
      <c r="A22" s="4" t="s">
        <v>7</v>
      </c>
      <c r="B22" s="20">
        <v>1</v>
      </c>
      <c r="C22" s="39">
        <v>1</v>
      </c>
      <c r="D22" s="44">
        <f>((B22*Inledning!$B$31)+(C22*Inledning!$C$31))/1000</f>
        <v>209.86959251210826</v>
      </c>
      <c r="F22" s="20">
        <v>1</v>
      </c>
      <c r="G22" s="39">
        <v>1</v>
      </c>
      <c r="H22" s="44">
        <f>((F22*Inledning!$E$31)+(G22*Inledning!$F$31))/1000</f>
        <v>0</v>
      </c>
    </row>
    <row r="23" spans="1:8" x14ac:dyDescent="0.2">
      <c r="A23" s="4" t="s">
        <v>8</v>
      </c>
      <c r="B23" s="20">
        <v>1</v>
      </c>
      <c r="C23" s="39">
        <v>1</v>
      </c>
      <c r="D23" s="44">
        <f>((B23*Inledning!$B$32)+(C23*Inledning!$C$32))/1000</f>
        <v>489.70254438652194</v>
      </c>
      <c r="F23" s="20">
        <v>1</v>
      </c>
      <c r="G23" s="39">
        <v>1</v>
      </c>
      <c r="H23" s="44">
        <f>((F23*Inledning!$E$32)+(G23*Inledning!$F$32))/1000</f>
        <v>0</v>
      </c>
    </row>
    <row r="24" spans="1:8" x14ac:dyDescent="0.2">
      <c r="A24" s="4" t="s">
        <v>9</v>
      </c>
      <c r="B24" s="20">
        <v>1</v>
      </c>
      <c r="C24" s="39">
        <v>1</v>
      </c>
      <c r="D24" s="44">
        <f>((B24*Inledning!$B$33)+(C24*Inledning!$C$33))/1000</f>
        <v>443.86709503283191</v>
      </c>
      <c r="F24" s="20">
        <v>1</v>
      </c>
      <c r="G24" s="39">
        <v>1</v>
      </c>
      <c r="H24" s="44">
        <f>((F24*Inledning!$E$33)+(G24*Inledning!$F$33))/1000</f>
        <v>0</v>
      </c>
    </row>
    <row r="25" spans="1:8" x14ac:dyDescent="0.2">
      <c r="A25" s="4" t="s">
        <v>10</v>
      </c>
      <c r="B25" s="20">
        <v>1</v>
      </c>
      <c r="C25" s="39">
        <v>1</v>
      </c>
      <c r="D25" s="44">
        <f>((B25*Inledning!$B$34)+(C25*Inledning!$C$34))/1000</f>
        <v>544.56803511548605</v>
      </c>
      <c r="F25" s="20">
        <v>1</v>
      </c>
      <c r="G25" s="39">
        <v>1</v>
      </c>
      <c r="H25" s="44">
        <f>((F25*Inledning!$E$34)+(G25*Inledning!$F$34))/1000</f>
        <v>0</v>
      </c>
    </row>
    <row r="26" spans="1:8" x14ac:dyDescent="0.2">
      <c r="A26" s="4" t="s">
        <v>11</v>
      </c>
      <c r="B26" s="20">
        <v>1</v>
      </c>
      <c r="C26" s="39">
        <v>1</v>
      </c>
      <c r="D26" s="44">
        <f>((B26*Inledning!$B$35)+(C26*Inledning!$C$35))/1000</f>
        <v>323.52253726698774</v>
      </c>
      <c r="F26" s="20">
        <v>1</v>
      </c>
      <c r="G26" s="39">
        <v>1</v>
      </c>
      <c r="H26" s="44">
        <f>((F26*Inledning!$E$35)+(G26*Inledning!$F$35))/1000</f>
        <v>0</v>
      </c>
    </row>
    <row r="27" spans="1:8" ht="13.5" thickBot="1" x14ac:dyDescent="0.25">
      <c r="A27" s="8" t="s">
        <v>12</v>
      </c>
      <c r="B27" s="41">
        <v>1</v>
      </c>
      <c r="C27" s="42">
        <v>1</v>
      </c>
      <c r="D27" s="45">
        <f>((B27*Inledning!$B$36)+(C27*Inledning!$C$36))/1000</f>
        <v>158.83490427220104</v>
      </c>
      <c r="F27" s="41">
        <v>1</v>
      </c>
      <c r="G27" s="42">
        <v>1</v>
      </c>
      <c r="H27" s="45">
        <f>((F27*Inledning!$E$36)+(G27*Inledning!$F$36))/1000</f>
        <v>0</v>
      </c>
    </row>
    <row r="28" spans="1:8" x14ac:dyDescent="0.2">
      <c r="A28" s="12" t="s">
        <v>2</v>
      </c>
      <c r="B28" s="21">
        <f>SUM(B7:B27)</f>
        <v>21</v>
      </c>
      <c r="C28" s="22">
        <f>SUM(C7:C27)</f>
        <v>21</v>
      </c>
      <c r="D28" s="23">
        <f>SUM(D7:D27)</f>
        <v>3808.2429307721691</v>
      </c>
      <c r="F28" s="21">
        <f>SUM(F7:F27)</f>
        <v>21</v>
      </c>
      <c r="G28" s="22">
        <f>SUM(G7:G27)</f>
        <v>21</v>
      </c>
      <c r="H28" s="23">
        <f>SUM(H7:H27)</f>
        <v>0</v>
      </c>
    </row>
    <row r="29" spans="1:8" x14ac:dyDescent="0.2">
      <c r="A29" s="4"/>
      <c r="B29" s="13"/>
      <c r="C29" s="14"/>
      <c r="D29" s="13"/>
      <c r="E29" s="13"/>
    </row>
    <row r="30" spans="1:8" ht="13.5" thickBot="1" x14ac:dyDescent="0.25">
      <c r="G30" s="30"/>
    </row>
    <row r="31" spans="1:8" ht="13.5" thickBot="1" x14ac:dyDescent="0.25">
      <c r="A31" s="24" t="s">
        <v>32</v>
      </c>
      <c r="D31" s="25"/>
      <c r="G31" s="18"/>
      <c r="H31" s="25"/>
    </row>
    <row r="32" spans="1:8" x14ac:dyDescent="0.2">
      <c r="D32" s="2"/>
      <c r="G32" s="18"/>
      <c r="H32" s="2"/>
    </row>
    <row r="33" spans="1:8" x14ac:dyDescent="0.2">
      <c r="A33" s="24" t="s">
        <v>38</v>
      </c>
      <c r="D33" s="4">
        <f>'Prognos 2019'!D42</f>
        <v>0</v>
      </c>
      <c r="G33" s="18"/>
      <c r="H33" s="4">
        <f>'Prognos 2019'!H42</f>
        <v>0</v>
      </c>
    </row>
    <row r="34" spans="1:8" x14ac:dyDescent="0.2">
      <c r="A34" s="59" t="s">
        <v>127</v>
      </c>
      <c r="B34" s="13"/>
      <c r="C34" s="14"/>
      <c r="D34" s="6">
        <f>Inledning!$G10</f>
        <v>0</v>
      </c>
      <c r="G34" s="18"/>
      <c r="H34" s="6">
        <f>Inledning!$G11</f>
        <v>0</v>
      </c>
    </row>
    <row r="35" spans="1:8" x14ac:dyDescent="0.2">
      <c r="A35" s="24" t="s">
        <v>33</v>
      </c>
      <c r="D35" s="46">
        <f>D33+D34</f>
        <v>0</v>
      </c>
      <c r="G35" s="18"/>
      <c r="H35" s="46">
        <f>H33+H34</f>
        <v>0</v>
      </c>
    </row>
    <row r="36" spans="1:8" ht="13.5" thickBot="1" x14ac:dyDescent="0.25">
      <c r="A36" s="59" t="s">
        <v>128</v>
      </c>
      <c r="D36" s="11">
        <f>D28+D31</f>
        <v>3808.2429307721691</v>
      </c>
      <c r="H36" s="11">
        <f>H28+H31</f>
        <v>0</v>
      </c>
    </row>
    <row r="37" spans="1:8" ht="13.5" thickBot="1" x14ac:dyDescent="0.25">
      <c r="A37" s="24" t="s">
        <v>62</v>
      </c>
      <c r="D37" s="50"/>
      <c r="H37" s="50"/>
    </row>
    <row r="38" spans="1:8" x14ac:dyDescent="0.2">
      <c r="A38" s="24" t="s">
        <v>52</v>
      </c>
      <c r="D38" s="17">
        <f>D35-D36-D37</f>
        <v>-3808.2429307721691</v>
      </c>
      <c r="H38" s="17">
        <f>H35-H36-H37</f>
        <v>0</v>
      </c>
    </row>
    <row r="39" spans="1:8" x14ac:dyDescent="0.2">
      <c r="A39" s="24"/>
      <c r="D39" s="17"/>
      <c r="H39" s="17"/>
    </row>
    <row r="40" spans="1:8" x14ac:dyDescent="0.2">
      <c r="A40" s="24" t="s">
        <v>35</v>
      </c>
      <c r="D40" s="4">
        <f>IF(D38&gt;0,D38,0)</f>
        <v>0</v>
      </c>
      <c r="H40" s="4">
        <f>IF(H38&gt;0,H38,0)</f>
        <v>0</v>
      </c>
    </row>
    <row r="41" spans="1:8" x14ac:dyDescent="0.2">
      <c r="A41" s="49" t="s">
        <v>59</v>
      </c>
      <c r="D41" s="48">
        <f>D42-D40</f>
        <v>0</v>
      </c>
      <c r="H41" s="48">
        <f>H42-H40</f>
        <v>0</v>
      </c>
    </row>
    <row r="42" spans="1:8" x14ac:dyDescent="0.2">
      <c r="A42" s="24" t="s">
        <v>57</v>
      </c>
      <c r="D42" s="4">
        <f>IF(D40=0,0,IF(D40&gt;0.1*D34,D34*0.1,D38))</f>
        <v>0</v>
      </c>
      <c r="H42" s="4">
        <f>IF(H40=0,0,IF(H40&gt;0.1*H34,H34*0.1,H38))</f>
        <v>0</v>
      </c>
    </row>
    <row r="43" spans="1:8" x14ac:dyDescent="0.2">
      <c r="A43" s="24"/>
      <c r="D43" s="4"/>
      <c r="H43" s="4"/>
    </row>
    <row r="44" spans="1:8" ht="13.5" thickBot="1" x14ac:dyDescent="0.25">
      <c r="A44" s="4" t="s">
        <v>29</v>
      </c>
      <c r="D44" s="6">
        <f>'Prognos 2019'!D47</f>
        <v>0</v>
      </c>
      <c r="H44" s="6">
        <f>'Prognos 2019'!H47</f>
        <v>0</v>
      </c>
    </row>
    <row r="45" spans="1:8" ht="13.5" thickBot="1" x14ac:dyDescent="0.25">
      <c r="A45" s="4" t="s">
        <v>34</v>
      </c>
      <c r="D45" s="26"/>
      <c r="H45" s="26"/>
    </row>
    <row r="46" spans="1:8" ht="13.5" thickBot="1" x14ac:dyDescent="0.25">
      <c r="A46" s="4" t="s">
        <v>31</v>
      </c>
      <c r="D46" s="26"/>
      <c r="H46" s="26"/>
    </row>
    <row r="47" spans="1:8" ht="13.5" thickBot="1" x14ac:dyDescent="0.25">
      <c r="A47" s="4" t="s">
        <v>30</v>
      </c>
      <c r="D47" s="26"/>
      <c r="G47" s="17"/>
      <c r="H47" s="26"/>
    </row>
    <row r="48" spans="1:8" x14ac:dyDescent="0.2">
      <c r="A48" s="4"/>
      <c r="D48" s="6"/>
      <c r="G48" s="17"/>
      <c r="H48" s="6"/>
    </row>
    <row r="49" spans="1:1" x14ac:dyDescent="0.2">
      <c r="A49" s="24" t="s">
        <v>39</v>
      </c>
    </row>
    <row r="50" spans="1:1" x14ac:dyDescent="0.2">
      <c r="A50" s="59" t="s">
        <v>129</v>
      </c>
    </row>
    <row r="51" spans="1:1" x14ac:dyDescent="0.2">
      <c r="A51" s="59" t="s">
        <v>122</v>
      </c>
    </row>
  </sheetData>
  <phoneticPr fontId="0" type="noConversion"/>
  <printOptions gridLines="1"/>
  <pageMargins left="0.23622047244094491" right="0.23622047244094491" top="0.55118110236220474" bottom="0.35433070866141736" header="0.31496062992125984" footer="0.31496062992125984"/>
  <pageSetup paperSize="9" scale="82" orientation="landscape" r:id="rId1"/>
  <headerFooter alignWithMargins="0">
    <oddHeader>&amp;C&amp;"Arial,Fet"Bilaga 8 Utgiftsprognos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fd0eb60b-32c8-489c-a600-61d55b22892d" xsi:nil="true"/>
    <TaxCatchAll xmlns="fd0eb60b-32c8-489c-a600-61d55b22892d">
      <Value>1</Value>
      <Value>11</Value>
    </TaxCatchAll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Sekretess xmlns="fd0eb60b-32c8-489c-a600-61d55b22892d" xsi:nil="true"/>
    <Nyckelord xmlns="fd0eb60b-32c8-489c-a600-61d55b22892d" xsi:nil="true"/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2.1. Budgetprocessen</TermName>
          <TermId xmlns="http://schemas.microsoft.com/office/infopath/2007/PartnerControls">601179b6-e68d-4f40-af6e-adcf3cf284a2</TermId>
        </TermInfo>
      </Terms>
    </c9cd366cc722410295b9eacffbd73909>
    <RKOrdnaClass xmlns="49f48e52-9a2a-46e8-aa91-1e2e5e35535d">3</RKOrdnaClass>
    <RKOrdnaCheckInComment xmlns="49f48e52-9a2a-46e8-aa91-1e2e5e35535d" xsi:nil="true"/>
    <_dlc_DocId xmlns="fd0eb60b-32c8-489c-a600-61d55b22892d">VR7HXXSTUPFM-17-5161</_dlc_DocId>
    <_dlc_DocIdUrl xmlns="fd0eb60b-32c8-489c-a600-61d55b22892d">
      <Url>http://rkdhs-u/enhet/UH/_layouts/DocIdRedir.aspx?ID=VR7HXXSTUPFM-17-5161</Url>
      <Description>VR7HXXSTUPFM-17-5161</Description>
    </_dlc_DocIdUrl>
  </documentManagement>
</p:properties>
</file>

<file path=customXml/item7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CF30EF4E-99EB-49B7-B65A-4F9BC1765928}"/>
</file>

<file path=customXml/itemProps2.xml><?xml version="1.0" encoding="utf-8"?>
<ds:datastoreItem xmlns:ds="http://schemas.openxmlformats.org/officeDocument/2006/customXml" ds:itemID="{72188DA6-DAE9-46AF-8B43-DCF4A282EAF4}"/>
</file>

<file path=customXml/itemProps3.xml><?xml version="1.0" encoding="utf-8"?>
<ds:datastoreItem xmlns:ds="http://schemas.openxmlformats.org/officeDocument/2006/customXml" ds:itemID="{2D388058-C69D-471A-A7A8-29EDCE545096}"/>
</file>

<file path=customXml/itemProps4.xml><?xml version="1.0" encoding="utf-8"?>
<ds:datastoreItem xmlns:ds="http://schemas.openxmlformats.org/officeDocument/2006/customXml" ds:itemID="{BBE89ACC-864F-442B-9F51-80B23B6C8922}"/>
</file>

<file path=customXml/itemProps5.xml><?xml version="1.0" encoding="utf-8"?>
<ds:datastoreItem xmlns:ds="http://schemas.openxmlformats.org/officeDocument/2006/customXml" ds:itemID="{86D39DCF-75C4-4CA7-B595-AE60B773D2BF}"/>
</file>

<file path=customXml/itemProps6.xml><?xml version="1.0" encoding="utf-8"?>
<ds:datastoreItem xmlns:ds="http://schemas.openxmlformats.org/officeDocument/2006/customXml" ds:itemID="{0413C377-A38D-404E-AF46-64899D39BC9A}"/>
</file>

<file path=customXml/itemProps7.xml><?xml version="1.0" encoding="utf-8"?>
<ds:datastoreItem xmlns:ds="http://schemas.openxmlformats.org/officeDocument/2006/customXml" ds:itemID="{7696D03B-1B38-4DE5-9452-050C6345EE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1</vt:i4>
      </vt:variant>
    </vt:vector>
  </HeadingPairs>
  <TitlesOfParts>
    <vt:vector size="8" baseType="lpstr">
      <vt:lpstr>Inledning</vt:lpstr>
      <vt:lpstr>Kommentarer</vt:lpstr>
      <vt:lpstr>Prognos 2016</vt:lpstr>
      <vt:lpstr>Prognos 2017</vt:lpstr>
      <vt:lpstr>Prognos 2018</vt:lpstr>
      <vt:lpstr>Prognos 2019</vt:lpstr>
      <vt:lpstr>Prognos 2020</vt:lpstr>
      <vt:lpstr>Lärosäte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Regeringskansliet</dc:creator>
  <cp:lastModifiedBy>Lars Olof Mikaelsson</cp:lastModifiedBy>
  <cp:lastPrinted>2015-12-16T09:07:03Z</cp:lastPrinted>
  <dcterms:created xsi:type="dcterms:W3CDTF">1999-05-24T12:13:08Z</dcterms:created>
  <dcterms:modified xsi:type="dcterms:W3CDTF">2015-12-16T09:08:47Z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ContentTypeId">
    <vt:lpwstr>0x01010053E1D612BA3F4E21AA250ECD751942B30021CE4BDDDDB43B4A8945CACAC5716B4D</vt:lpwstr>
  </property>
  <property fmtid="{D5CDD505-2E9C-101B-9397-08002B2CF9AE}" pid="6" name="Order">
    <vt:r8>455800</vt:r8>
  </property>
  <property fmtid="{D5CDD505-2E9C-101B-9397-08002B2CF9AE}" pid="7" name="Departementsenhet">
    <vt:lpwstr>1;#Utbildningsdepartementet|893cff3d-8fdb-492c-b9c1-c70a28487ed4</vt:lpwstr>
  </property>
  <property fmtid="{D5CDD505-2E9C-101B-9397-08002B2CF9AE}" pid="8" name="RKOrdnaActivityCategory2">
    <vt:lpwstr>2.1. Budgetprocessen</vt:lpwstr>
  </property>
  <property fmtid="{D5CDD505-2E9C-101B-9397-08002B2CF9AE}" pid="9" name="Aktivitetskategori">
    <vt:lpwstr>11;#2.1. Budgetprocessen|601179b6-e68d-4f40-af6e-adcf3cf284a2</vt:lpwstr>
  </property>
  <property fmtid="{D5CDD505-2E9C-101B-9397-08002B2CF9AE}" pid="10" name="RKOrdnaDepartement2">
    <vt:lpwstr>Utbildningsdepartementet</vt:lpwstr>
  </property>
  <property fmtid="{D5CDD505-2E9C-101B-9397-08002B2CF9AE}" pid="11" name="_dlc_DocIdItemGuid">
    <vt:lpwstr>28cbe5ba-c985-4c7e-a926-568dfda1e00a</vt:lpwstr>
  </property>
  <property fmtid="{D5CDD505-2E9C-101B-9397-08002B2CF9AE}" pid="12" name="_dlc_DocId">
    <vt:lpwstr>VR7HXXSTUPFM-20-17137</vt:lpwstr>
  </property>
  <property fmtid="{D5CDD505-2E9C-101B-9397-08002B2CF9AE}" pid="13" name="_dlc_DocIdUrl">
    <vt:lpwstr>http://rkdhs-u/enhet/UH/_layouts/DocIdRedir.aspx?ID=VR7HXXSTUPFM-20-17137, VR7HXXSTUPFM-20-17137</vt:lpwstr>
  </property>
</Properties>
</file>