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05" yWindow="165" windowWidth="16335" windowHeight="7410" activeTab="6"/>
  </bookViews>
  <sheets>
    <sheet name="Inledning" sheetId="12" r:id="rId1"/>
    <sheet name="Kommentarer" sheetId="13" r:id="rId2"/>
    <sheet name="Prognos 2017" sheetId="3" r:id="rId3"/>
    <sheet name="Prognos 2018" sheetId="6" r:id="rId4"/>
    <sheet name="Prognos 2019" sheetId="9" r:id="rId5"/>
    <sheet name="Prognos 2020" sheetId="11" r:id="rId6"/>
    <sheet name="Prognos 2021" sheetId="10" r:id="rId7"/>
  </sheets>
  <definedNames>
    <definedName name="_xlnm._FilterDatabase" localSheetId="0" hidden="1">Inledning!$A$40:$A$70</definedName>
    <definedName name="Lärosäte">Inledning!$A$39:$A$70</definedName>
  </definedNames>
  <calcPr calcId="145621"/>
</workbook>
</file>

<file path=xl/calcChain.xml><?xml version="1.0" encoding="utf-8"?>
<calcChain xmlns="http://schemas.openxmlformats.org/spreadsheetml/2006/main">
  <c r="D34" i="10" l="1"/>
  <c r="D34" i="11"/>
  <c r="D34" i="9"/>
  <c r="D34" i="6"/>
  <c r="H36" i="3"/>
  <c r="D36" i="3"/>
  <c r="D1" i="13" l="1"/>
  <c r="B2" i="10" l="1"/>
  <c r="B2" i="11"/>
  <c r="A2" i="11"/>
  <c r="B2" i="9"/>
  <c r="B2" i="6"/>
  <c r="C2" i="3"/>
  <c r="D2" i="13"/>
  <c r="A74" i="12"/>
  <c r="H18" i="3"/>
  <c r="H17" i="3"/>
  <c r="D18" i="3"/>
  <c r="D18" i="10"/>
  <c r="D10" i="10"/>
  <c r="D9" i="10"/>
  <c r="D8" i="10"/>
  <c r="D7" i="10"/>
  <c r="D18" i="11"/>
  <c r="D10" i="11"/>
  <c r="D9" i="11"/>
  <c r="D8" i="11"/>
  <c r="D7" i="11"/>
  <c r="D18" i="9"/>
  <c r="D10" i="9"/>
  <c r="D9" i="9"/>
  <c r="D8" i="9"/>
  <c r="D7" i="9"/>
  <c r="D18" i="6"/>
  <c r="D10" i="6"/>
  <c r="D9" i="6"/>
  <c r="D8" i="6"/>
  <c r="D7" i="6"/>
  <c r="H18" i="10"/>
  <c r="H18" i="11"/>
  <c r="H18" i="9"/>
  <c r="H18" i="6"/>
  <c r="H27" i="10"/>
  <c r="H26" i="10"/>
  <c r="H25" i="10"/>
  <c r="H24" i="10"/>
  <c r="H23" i="10"/>
  <c r="H22" i="10"/>
  <c r="H21" i="10"/>
  <c r="H20" i="10"/>
  <c r="H19" i="10"/>
  <c r="H17" i="10"/>
  <c r="H16" i="10"/>
  <c r="H15" i="10"/>
  <c r="H14" i="10"/>
  <c r="H13" i="10"/>
  <c r="H12" i="10"/>
  <c r="H11" i="10"/>
  <c r="H10" i="10"/>
  <c r="H9" i="10"/>
  <c r="H8" i="10"/>
  <c r="H7" i="10"/>
  <c r="H27" i="11"/>
  <c r="H26" i="11"/>
  <c r="H25" i="11"/>
  <c r="H24" i="11"/>
  <c r="H23" i="11"/>
  <c r="H22" i="11"/>
  <c r="H21" i="11"/>
  <c r="H20" i="11"/>
  <c r="H19" i="11"/>
  <c r="H17" i="11"/>
  <c r="H16" i="11"/>
  <c r="H15" i="11"/>
  <c r="H14" i="11"/>
  <c r="H13" i="11"/>
  <c r="H12" i="11"/>
  <c r="H11" i="11"/>
  <c r="H10" i="11"/>
  <c r="H9" i="11"/>
  <c r="H8" i="11"/>
  <c r="H7" i="11"/>
  <c r="H27" i="9"/>
  <c r="H26" i="9"/>
  <c r="H25" i="9"/>
  <c r="H24" i="9"/>
  <c r="H23" i="9"/>
  <c r="H22" i="9"/>
  <c r="H21" i="9"/>
  <c r="H20" i="9"/>
  <c r="H19" i="9"/>
  <c r="H17" i="9"/>
  <c r="H16" i="9"/>
  <c r="H15" i="9"/>
  <c r="H14" i="9"/>
  <c r="H13" i="9"/>
  <c r="H12" i="9"/>
  <c r="H11" i="9"/>
  <c r="H10" i="9"/>
  <c r="H9" i="9"/>
  <c r="H8" i="9"/>
  <c r="H7" i="9"/>
  <c r="H27" i="6"/>
  <c r="H26" i="6"/>
  <c r="H25" i="6"/>
  <c r="H24" i="6"/>
  <c r="H23" i="6"/>
  <c r="H22" i="6"/>
  <c r="H21" i="6"/>
  <c r="H20" i="6"/>
  <c r="H19" i="6"/>
  <c r="H17" i="6"/>
  <c r="H16" i="6"/>
  <c r="H15" i="6"/>
  <c r="H14" i="6"/>
  <c r="H13" i="6"/>
  <c r="H12" i="6"/>
  <c r="H11" i="6"/>
  <c r="H10" i="6"/>
  <c r="H9" i="6"/>
  <c r="H8" i="6"/>
  <c r="H7" i="6"/>
  <c r="D11" i="11"/>
  <c r="B75" i="12"/>
  <c r="B76" i="12"/>
  <c r="H7" i="3"/>
  <c r="H8" i="3"/>
  <c r="H9" i="3"/>
  <c r="H10" i="3"/>
  <c r="H11" i="3"/>
  <c r="H12" i="3"/>
  <c r="H13" i="3"/>
  <c r="H14" i="3"/>
  <c r="H15" i="3"/>
  <c r="H16" i="3"/>
  <c r="H19" i="3"/>
  <c r="H20" i="3"/>
  <c r="H21" i="3"/>
  <c r="H22" i="3"/>
  <c r="H23" i="3"/>
  <c r="H24" i="3"/>
  <c r="H25" i="3"/>
  <c r="H26" i="3"/>
  <c r="H27" i="3"/>
  <c r="D11" i="10"/>
  <c r="D12" i="10"/>
  <c r="D13" i="10"/>
  <c r="D14" i="10"/>
  <c r="D15" i="10"/>
  <c r="D16" i="10"/>
  <c r="D17" i="10"/>
  <c r="D19" i="10"/>
  <c r="D20" i="10"/>
  <c r="D21" i="10"/>
  <c r="D22" i="10"/>
  <c r="D23" i="10"/>
  <c r="D24" i="10"/>
  <c r="D25" i="10"/>
  <c r="D26" i="10"/>
  <c r="D27" i="10"/>
  <c r="D12" i="11"/>
  <c r="D13" i="11"/>
  <c r="D14" i="11"/>
  <c r="D15" i="11"/>
  <c r="D16" i="11"/>
  <c r="D17" i="11"/>
  <c r="D19" i="11"/>
  <c r="D20" i="11"/>
  <c r="D21" i="11"/>
  <c r="D22" i="11"/>
  <c r="D23" i="11"/>
  <c r="D24" i="11"/>
  <c r="D25" i="11"/>
  <c r="D26" i="11"/>
  <c r="D27" i="11"/>
  <c r="D11" i="9"/>
  <c r="D12" i="9"/>
  <c r="D13" i="9"/>
  <c r="D14" i="9"/>
  <c r="D15" i="9"/>
  <c r="D16" i="9"/>
  <c r="D17" i="9"/>
  <c r="D19" i="9"/>
  <c r="D20" i="9"/>
  <c r="D21" i="9"/>
  <c r="D22" i="9"/>
  <c r="D23" i="9"/>
  <c r="D24" i="9"/>
  <c r="D25" i="9"/>
  <c r="D26" i="9"/>
  <c r="D27" i="9"/>
  <c r="D11" i="6"/>
  <c r="D12" i="6"/>
  <c r="D13" i="6"/>
  <c r="D14" i="6"/>
  <c r="D15" i="6"/>
  <c r="D16" i="6"/>
  <c r="D17" i="6"/>
  <c r="D19" i="6"/>
  <c r="D20" i="6"/>
  <c r="D21" i="6"/>
  <c r="D22" i="6"/>
  <c r="D23" i="6"/>
  <c r="D24" i="6"/>
  <c r="D25" i="6"/>
  <c r="D26" i="6"/>
  <c r="D27" i="6"/>
  <c r="D7" i="3"/>
  <c r="D8" i="3"/>
  <c r="D9" i="3"/>
  <c r="D10" i="3"/>
  <c r="D11" i="3"/>
  <c r="D12" i="3"/>
  <c r="D13" i="3"/>
  <c r="D14" i="3"/>
  <c r="D15" i="3"/>
  <c r="D16" i="3"/>
  <c r="D17" i="3"/>
  <c r="D19" i="3"/>
  <c r="D20" i="3"/>
  <c r="D21" i="3"/>
  <c r="D22" i="3"/>
  <c r="D23" i="3"/>
  <c r="D24" i="3"/>
  <c r="D25" i="3"/>
  <c r="D26" i="3"/>
  <c r="D27" i="3"/>
  <c r="D44" i="10"/>
  <c r="H44" i="10"/>
  <c r="H34" i="3"/>
  <c r="H33" i="3"/>
  <c r="H34" i="6"/>
  <c r="H34" i="9"/>
  <c r="H34" i="11"/>
  <c r="D34" i="3"/>
  <c r="D33" i="3"/>
  <c r="B2" i="3"/>
  <c r="H34" i="10"/>
  <c r="H44" i="11"/>
  <c r="D44" i="11"/>
  <c r="H44" i="9"/>
  <c r="D44" i="9"/>
  <c r="H47" i="3"/>
  <c r="H44" i="6" s="1"/>
  <c r="H44" i="3"/>
  <c r="D47" i="3"/>
  <c r="D44" i="6" s="1"/>
  <c r="D44" i="3"/>
  <c r="A2" i="10"/>
  <c r="A2" i="9"/>
  <c r="A2" i="6"/>
  <c r="B28" i="11"/>
  <c r="C28" i="11"/>
  <c r="F28" i="11"/>
  <c r="G28" i="11"/>
  <c r="B28" i="10"/>
  <c r="C28" i="10"/>
  <c r="F28" i="10"/>
  <c r="G28" i="10"/>
  <c r="B28" i="9"/>
  <c r="C28" i="9"/>
  <c r="F28" i="9"/>
  <c r="G28" i="9"/>
  <c r="G28" i="6"/>
  <c r="F28" i="6"/>
  <c r="C28" i="6"/>
  <c r="B28" i="6"/>
  <c r="G28" i="3"/>
  <c r="F28" i="3"/>
  <c r="C28" i="3"/>
  <c r="B28" i="3"/>
  <c r="D28" i="3" l="1"/>
  <c r="D28" i="6"/>
  <c r="D36" i="6" s="1"/>
  <c r="D75" i="12" s="1"/>
  <c r="D28" i="9"/>
  <c r="D36" i="9" s="1"/>
  <c r="E75" i="12" s="1"/>
  <c r="D28" i="11"/>
  <c r="D36" i="11" s="1"/>
  <c r="F75" i="12" s="1"/>
  <c r="D28" i="10"/>
  <c r="D36" i="10" s="1"/>
  <c r="G75" i="12" s="1"/>
  <c r="H28" i="3"/>
  <c r="D35" i="3"/>
  <c r="H35" i="3"/>
  <c r="H28" i="6"/>
  <c r="H36" i="6" s="1"/>
  <c r="D76" i="12" s="1"/>
  <c r="H28" i="9"/>
  <c r="H36" i="9" s="1"/>
  <c r="E76" i="12" s="1"/>
  <c r="H28" i="11"/>
  <c r="H36" i="11" s="1"/>
  <c r="F76" i="12" s="1"/>
  <c r="H28" i="10"/>
  <c r="H36" i="10" s="1"/>
  <c r="G76" i="12" s="1"/>
  <c r="C76" i="12" l="1"/>
  <c r="C75" i="12"/>
  <c r="H38" i="3" l="1"/>
  <c r="H40" i="3" s="1"/>
  <c r="H42" i="3" s="1"/>
  <c r="H41" i="3" s="1"/>
  <c r="D38" i="3"/>
  <c r="D40" i="3" s="1"/>
  <c r="D42" i="3" s="1"/>
  <c r="D33" i="6" s="1"/>
  <c r="D35" i="6" s="1"/>
  <c r="D38" i="6" s="1"/>
  <c r="D40" i="6" s="1"/>
  <c r="D42" i="6" s="1"/>
  <c r="H33" i="6" l="1"/>
  <c r="H35" i="6" s="1"/>
  <c r="H38" i="6" s="1"/>
  <c r="H40" i="6" s="1"/>
  <c r="H42" i="6" s="1"/>
  <c r="H33" i="9" s="1"/>
  <c r="H35" i="9" s="1"/>
  <c r="H38" i="9" s="1"/>
  <c r="H40" i="9" s="1"/>
  <c r="H42" i="9" s="1"/>
  <c r="D41" i="3"/>
  <c r="D33" i="9"/>
  <c r="D35" i="9" s="1"/>
  <c r="D38" i="9" s="1"/>
  <c r="D40" i="9" s="1"/>
  <c r="D42" i="9" s="1"/>
  <c r="D41" i="6"/>
  <c r="H41" i="6" l="1"/>
  <c r="D41" i="9"/>
  <c r="D33" i="11"/>
  <c r="D35" i="11" s="1"/>
  <c r="D38" i="11" s="1"/>
  <c r="D40" i="11" s="1"/>
  <c r="D42" i="11" s="1"/>
  <c r="H33" i="11"/>
  <c r="H35" i="11" s="1"/>
  <c r="H38" i="11" s="1"/>
  <c r="H40" i="11" s="1"/>
  <c r="H42" i="11" s="1"/>
  <c r="H41" i="9"/>
  <c r="H33" i="10" l="1"/>
  <c r="H35" i="10" s="1"/>
  <c r="H38" i="10" s="1"/>
  <c r="H40" i="10" s="1"/>
  <c r="H42" i="10" s="1"/>
  <c r="H41" i="10" s="1"/>
  <c r="H41" i="11"/>
  <c r="D41" i="11"/>
  <c r="D33" i="10"/>
  <c r="D35" i="10" s="1"/>
  <c r="D38" i="10" s="1"/>
  <c r="D40" i="10" s="1"/>
  <c r="D42" i="10" s="1"/>
  <c r="D41" i="10" s="1"/>
</calcChain>
</file>

<file path=xl/sharedStrings.xml><?xml version="1.0" encoding="utf-8"?>
<sst xmlns="http://schemas.openxmlformats.org/spreadsheetml/2006/main" count="424" uniqueCount="133">
  <si>
    <t>HST</t>
  </si>
  <si>
    <t>HPR</t>
  </si>
  <si>
    <t>Summa</t>
  </si>
  <si>
    <t>Utb.omr.</t>
  </si>
  <si>
    <t>Övrigt</t>
  </si>
  <si>
    <t>Design</t>
  </si>
  <si>
    <t>Konst</t>
  </si>
  <si>
    <t>Musik</t>
  </si>
  <si>
    <t>Opera</t>
  </si>
  <si>
    <t>Teater</t>
  </si>
  <si>
    <t>Media</t>
  </si>
  <si>
    <t>Dans</t>
  </si>
  <si>
    <t>Idrott</t>
  </si>
  <si>
    <t>Beräknat</t>
  </si>
  <si>
    <t>Beräknad</t>
  </si>
  <si>
    <t>Juridik</t>
  </si>
  <si>
    <t>Teologi</t>
  </si>
  <si>
    <t>Teknik</t>
  </si>
  <si>
    <t>Farmaci</t>
  </si>
  <si>
    <t>Vård</t>
  </si>
  <si>
    <t>Humaniora</t>
  </si>
  <si>
    <t>Samhällsvetenskap</t>
  </si>
  <si>
    <t>Naturvetenskap</t>
  </si>
  <si>
    <t>Odontologi</t>
  </si>
  <si>
    <t>Medicin</t>
  </si>
  <si>
    <t>Undervisning</t>
  </si>
  <si>
    <t>utfall</t>
  </si>
  <si>
    <t>total</t>
  </si>
  <si>
    <t>ersättning</t>
  </si>
  <si>
    <t>Tidigare överproduktion</t>
  </si>
  <si>
    <t>Utgående överproduktion</t>
  </si>
  <si>
    <t>Indrag överproduktion</t>
  </si>
  <si>
    <t>Decemberprestationer</t>
  </si>
  <si>
    <t>Tilldelade medel</t>
  </si>
  <si>
    <t>Förändring överproduktion</t>
  </si>
  <si>
    <t>Utgående anslagssparande</t>
  </si>
  <si>
    <t>Belopp i tkr.</t>
  </si>
  <si>
    <t>Oktoberprognos</t>
  </si>
  <si>
    <t>Ingående anslagssparande</t>
  </si>
  <si>
    <t>Decemberprestationer samt sparande av anslag och överproduktion redovisas i enlighet med regleringsbrevets regler.</t>
  </si>
  <si>
    <t>Decemberprestationer samt sparande av anslag och överpoduktion redovisas i enlighet med regleringsbrevets regler.</t>
  </si>
  <si>
    <t>Lärosäte</t>
  </si>
  <si>
    <t xml:space="preserve">Utbildningsområde   </t>
  </si>
  <si>
    <t>Humanistiskt, teologiskt, juridiskt, samhällsvetenskapligt</t>
  </si>
  <si>
    <t>Naturvetenskapligt, tekniskt, farmaceutiskt</t>
  </si>
  <si>
    <t>Odontologiskt</t>
  </si>
  <si>
    <t>Medicinskt</t>
  </si>
  <si>
    <t>Ersättning</t>
  </si>
  <si>
    <t>Takbelopp i fasta priser</t>
  </si>
  <si>
    <t xml:space="preserve">Ersättningsbelopp </t>
  </si>
  <si>
    <t>Ingående anslagsparande</t>
  </si>
  <si>
    <t>Ingående överproduktion</t>
  </si>
  <si>
    <t>Utfall anslag</t>
  </si>
  <si>
    <t>kr</t>
  </si>
  <si>
    <t>tkr</t>
  </si>
  <si>
    <t>Fyll i blått fält</t>
  </si>
  <si>
    <t>Utfall</t>
  </si>
  <si>
    <t>Anslagssparande efter indrag</t>
  </si>
  <si>
    <t>Utgående överproduktion efter indrag</t>
  </si>
  <si>
    <t>Indrag anslagssparande</t>
  </si>
  <si>
    <t>oktober</t>
  </si>
  <si>
    <t xml:space="preserve">På denna sida finns grunddata till beräkningarna. </t>
  </si>
  <si>
    <t>Förbrukning överproduktion</t>
  </si>
  <si>
    <t>Prognossammanställning</t>
  </si>
  <si>
    <t>Kopiera uppgifter till gula fält (inkl. lärosätets namn)</t>
  </si>
  <si>
    <t>Aprilprognos</t>
  </si>
  <si>
    <t>Uppsala universitet</t>
  </si>
  <si>
    <t>Lunds universitet</t>
  </si>
  <si>
    <t>Göteborgs universitet</t>
  </si>
  <si>
    <t>Stockholms universitet</t>
  </si>
  <si>
    <t>Umeå universitet</t>
  </si>
  <si>
    <t>Linköpings universitet</t>
  </si>
  <si>
    <t>Karolinska institutet</t>
  </si>
  <si>
    <t>Kungl. Tekniska högskolan</t>
  </si>
  <si>
    <t>Luleå tekniska universitet</t>
  </si>
  <si>
    <t>Karlstads universitet</t>
  </si>
  <si>
    <t>Linnéuniversitetet</t>
  </si>
  <si>
    <t>Örebro universitet</t>
  </si>
  <si>
    <t>Mittuniversitetet</t>
  </si>
  <si>
    <t>Blekinge tekniska högskola</t>
  </si>
  <si>
    <t>Malmö högskola</t>
  </si>
  <si>
    <t>Mälardalens högskola</t>
  </si>
  <si>
    <t>Gymnastik- och idrottshögskolan</t>
  </si>
  <si>
    <t>Högskolan i Borås</t>
  </si>
  <si>
    <t>Högskolan Dalarna</t>
  </si>
  <si>
    <t>Högskolan i Gävle</t>
  </si>
  <si>
    <t>Högskolan i Halmstad</t>
  </si>
  <si>
    <t>Högskolan Kristianstad</t>
  </si>
  <si>
    <t>Högskolan i Skövde</t>
  </si>
  <si>
    <t>Högskolan Väst</t>
  </si>
  <si>
    <t>Konstfack</t>
  </si>
  <si>
    <t>Kungl. Konsthögskolan</t>
  </si>
  <si>
    <t>Kungl. Musikhögskolan i Stockholm</t>
  </si>
  <si>
    <t>Södertörns högskola</t>
  </si>
  <si>
    <t>Chalmers tekniska högskola</t>
  </si>
  <si>
    <t>Högskolan i Jönköping</t>
  </si>
  <si>
    <t>Verksamhetsförlagd utb.</t>
  </si>
  <si>
    <t>Verksamhetsförlagd utbildning</t>
  </si>
  <si>
    <t>Takbelopp 2017</t>
  </si>
  <si>
    <t>Takbelopp 2018</t>
  </si>
  <si>
    <t>Stockholms konstnärliga högskola</t>
  </si>
  <si>
    <t>Takbelopp 2019</t>
  </si>
  <si>
    <t>Prognos 2019 (inkl dec prest)</t>
  </si>
  <si>
    <t>Kommentarer från lärosäte:</t>
  </si>
  <si>
    <t>enligt BP 2017</t>
  </si>
  <si>
    <t>Takbelopp 2020</t>
  </si>
  <si>
    <t>Prognos 2020 (inkl dec prest)</t>
  </si>
  <si>
    <t>Bilaga 8 Utgiftsprognos</t>
  </si>
  <si>
    <t xml:space="preserve">april </t>
  </si>
  <si>
    <t xml:space="preserve">Utgående överproduktion </t>
  </si>
  <si>
    <t xml:space="preserve">Används i aprilprognosen </t>
  </si>
  <si>
    <t xml:space="preserve">Används i oktoberprognosen </t>
  </si>
  <si>
    <t>enligt BP 2018</t>
  </si>
  <si>
    <t>Takbelopp, fasta priser enligt BP2017 för vårprognos 2017</t>
  </si>
  <si>
    <t xml:space="preserve">Takbelopp, enligt BP18 för höstprognos - fast pris 2018-2021 </t>
  </si>
  <si>
    <t>I aprilprognosen används takbelopp från BP2017. I oktoberprognosen takbelopp från BP 2018. OBS! för oktoberprognosen fyller ni själva i relevanta uppgifter som hämtas från BP 2018.</t>
  </si>
  <si>
    <t xml:space="preserve">Tabell 1 Prognos för 2017. </t>
  </si>
  <si>
    <t>I samtliga prognoser för 2017 ska takbelopp och ersättningsbelopp från budgetpropositionen för 2017 användas.</t>
  </si>
  <si>
    <t>Prognos 2017 (inkl dec prest)</t>
  </si>
  <si>
    <t>Tabell 2 Prognos för 2018</t>
  </si>
  <si>
    <t>Prognos 2018 (inkl dec. prest.)</t>
  </si>
  <si>
    <t>enligt BP 2017 tabell till vänster nedan</t>
  </si>
  <si>
    <t>enligt BP 2018 tabell till höger nedan</t>
  </si>
  <si>
    <t>Tabell 3 Prognos för 2019</t>
  </si>
  <si>
    <t>Tabell 4 Prognos för 2020</t>
  </si>
  <si>
    <t>Tabell 5 Prognos för 2021</t>
  </si>
  <si>
    <t>Takbelopp 2021</t>
  </si>
  <si>
    <t>Prognos 2021 (inkl dec prest)</t>
  </si>
  <si>
    <t xml:space="preserve"> Då BP 2017 inte innehåller beräknadt takbelopp för 2021 används 2020 års takbelopp.</t>
  </si>
  <si>
    <t>I aprilprognosen ska takbelopp och erstättningsbelopp från BP 2017 användas.</t>
  </si>
  <si>
    <t>I oktberprognosen ska takbelopp och ersättningsbelopp från BP 2018 användas.</t>
  </si>
  <si>
    <t>I aprilprognosen ska takbelopp och ersättningsbelopp från BP 2017 användas.</t>
  </si>
  <si>
    <t>I oktberprognosen ska takbelopp och ersättningsbelop från BP 2018 användas.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</si>
</sst>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##\ ###\ ###\ ##0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TradeGothic CondEighteen"/>
    </font>
    <font>
      <sz val="10"/>
      <name val="TradeGothic CondEighteen"/>
    </font>
    <font>
      <i/>
      <sz val="10"/>
      <name val="Arial"/>
      <family val="2"/>
    </font>
    <font>
      <b/>
      <sz val="12"/>
      <name val="Arial"/>
      <family val="2"/>
    </font>
    <font>
      <b/>
      <sz val="18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TradeGothic CondEighteen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/>
    <xf numFmtId="0" fontId="0" fillId="0" borderId="0" xfId="0" applyBorder="1"/>
    <xf numFmtId="3" fontId="0" fillId="0" borderId="0" xfId="0" applyNumberFormat="1" applyBorder="1" applyAlignment="1">
      <alignment horizontal="left"/>
    </xf>
    <xf numFmtId="3" fontId="0" fillId="0" borderId="0" xfId="0" applyNumberFormat="1" applyBorder="1"/>
    <xf numFmtId="3" fontId="3" fillId="0" borderId="0" xfId="0" applyNumberFormat="1" applyFont="1"/>
    <xf numFmtId="3" fontId="0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0" fillId="0" borderId="2" xfId="0" applyNumberFormat="1" applyBorder="1"/>
    <xf numFmtId="3" fontId="0" fillId="0" borderId="0" xfId="0" applyNumberFormat="1" applyBorder="1" applyAlignment="1">
      <alignment wrapText="1"/>
    </xf>
    <xf numFmtId="3" fontId="4" fillId="0" borderId="3" xfId="0" applyNumberFormat="1" applyFont="1" applyBorder="1" applyAlignment="1">
      <alignment horizontal="center"/>
    </xf>
    <xf numFmtId="3" fontId="5" fillId="0" borderId="0" xfId="0" applyNumberFormat="1" applyFont="1"/>
    <xf numFmtId="3" fontId="0" fillId="0" borderId="4" xfId="0" applyNumberFormat="1" applyBorder="1"/>
    <xf numFmtId="3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Fill="1"/>
    <xf numFmtId="3" fontId="0" fillId="0" borderId="0" xfId="0" applyNumberFormat="1"/>
    <xf numFmtId="9" fontId="0" fillId="0" borderId="0" xfId="1" applyFont="1"/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3" fontId="5" fillId="0" borderId="10" xfId="0" applyNumberFormat="1" applyFont="1" applyBorder="1" applyAlignment="1"/>
    <xf numFmtId="3" fontId="0" fillId="0" borderId="0" xfId="0" applyNumberFormat="1" applyFill="1" applyBorder="1"/>
    <xf numFmtId="0" fontId="0" fillId="0" borderId="11" xfId="0" applyBorder="1"/>
    <xf numFmtId="3" fontId="0" fillId="0" borderId="11" xfId="0" applyNumberFormat="1" applyFont="1" applyBorder="1" applyAlignment="1">
      <alignment horizontal="right"/>
    </xf>
    <xf numFmtId="3" fontId="0" fillId="0" borderId="12" xfId="0" applyNumberFormat="1" applyFont="1" applyBorder="1" applyAlignment="1">
      <alignment horizontal="right"/>
    </xf>
    <xf numFmtId="3" fontId="0" fillId="0" borderId="12" xfId="0" applyNumberFormat="1" applyBorder="1" applyAlignment="1">
      <alignment horizontal="left"/>
    </xf>
    <xf numFmtId="3" fontId="0" fillId="0" borderId="12" xfId="0" applyNumberFormat="1" applyBorder="1"/>
    <xf numFmtId="9" fontId="6" fillId="0" borderId="0" xfId="1" applyFont="1"/>
    <xf numFmtId="3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/>
    </xf>
    <xf numFmtId="3" fontId="4" fillId="0" borderId="16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23" xfId="0" applyNumberFormat="1" applyFont="1" applyBorder="1" applyAlignment="1">
      <alignment horizontal="right"/>
    </xf>
    <xf numFmtId="3" fontId="0" fillId="0" borderId="24" xfId="0" applyNumberFormat="1" applyFont="1" applyBorder="1" applyAlignment="1">
      <alignment horizontal="right"/>
    </xf>
    <xf numFmtId="3" fontId="0" fillId="0" borderId="25" xfId="0" applyNumberFormat="1" applyFont="1" applyBorder="1" applyAlignment="1">
      <alignment horizontal="right"/>
    </xf>
    <xf numFmtId="3" fontId="5" fillId="0" borderId="0" xfId="0" applyNumberFormat="1" applyFont="1" applyBorder="1"/>
    <xf numFmtId="0" fontId="5" fillId="0" borderId="0" xfId="0" applyFont="1"/>
    <xf numFmtId="3" fontId="10" fillId="0" borderId="0" xfId="0" applyNumberFormat="1" applyFont="1"/>
    <xf numFmtId="3" fontId="10" fillId="0" borderId="0" xfId="0" applyNumberFormat="1" applyFont="1" applyFill="1" applyBorder="1"/>
    <xf numFmtId="3" fontId="5" fillId="0" borderId="11" xfId="0" applyNumberFormat="1" applyFont="1" applyBorder="1"/>
    <xf numFmtId="164" fontId="9" fillId="0" borderId="26" xfId="0" applyNumberFormat="1" applyFont="1" applyFill="1" applyBorder="1"/>
    <xf numFmtId="165" fontId="9" fillId="0" borderId="0" xfId="0" applyNumberFormat="1" applyFont="1"/>
    <xf numFmtId="3" fontId="2" fillId="0" borderId="0" xfId="0" applyNumberFormat="1" applyFont="1" applyBorder="1"/>
    <xf numFmtId="0" fontId="0" fillId="2" borderId="0" xfId="0" applyFill="1"/>
    <xf numFmtId="3" fontId="2" fillId="0" borderId="0" xfId="0" applyNumberFormat="1" applyFont="1" applyFill="1" applyBorder="1"/>
    <xf numFmtId="0" fontId="0" fillId="0" borderId="26" xfId="0" applyFill="1" applyBorder="1"/>
    <xf numFmtId="0" fontId="0" fillId="0" borderId="20" xfId="0" applyFill="1" applyBorder="1"/>
    <xf numFmtId="0" fontId="0" fillId="0" borderId="27" xfId="0" applyFill="1" applyBorder="1"/>
    <xf numFmtId="0" fontId="0" fillId="0" borderId="19" xfId="0" applyFill="1" applyBorder="1"/>
    <xf numFmtId="0" fontId="0" fillId="0" borderId="28" xfId="0" applyFill="1" applyBorder="1"/>
    <xf numFmtId="0" fontId="2" fillId="0" borderId="0" xfId="0" applyFont="1" applyFill="1" applyBorder="1"/>
    <xf numFmtId="0" fontId="0" fillId="0" borderId="0" xfId="0" applyFill="1" applyBorder="1"/>
    <xf numFmtId="4" fontId="0" fillId="0" borderId="0" xfId="0" applyNumberFormat="1" applyFill="1" applyBorder="1"/>
    <xf numFmtId="0" fontId="0" fillId="0" borderId="29" xfId="0" applyFill="1" applyBorder="1"/>
    <xf numFmtId="0" fontId="0" fillId="0" borderId="30" xfId="0" applyFill="1" applyBorder="1"/>
    <xf numFmtId="3" fontId="0" fillId="0" borderId="0" xfId="0" applyNumberFormat="1" applyFill="1"/>
    <xf numFmtId="3" fontId="0" fillId="0" borderId="30" xfId="0" applyNumberFormat="1" applyFill="1" applyBorder="1"/>
    <xf numFmtId="0" fontId="2" fillId="0" borderId="28" xfId="0" applyFont="1" applyFill="1" applyBorder="1"/>
    <xf numFmtId="0" fontId="8" fillId="0" borderId="0" xfId="0" applyFont="1" applyFill="1"/>
    <xf numFmtId="0" fontId="2" fillId="0" borderId="31" xfId="0" applyFont="1" applyFill="1" applyBorder="1"/>
    <xf numFmtId="0" fontId="8" fillId="0" borderId="32" xfId="0" applyFont="1" applyFill="1" applyBorder="1"/>
    <xf numFmtId="0" fontId="8" fillId="0" borderId="33" xfId="0" applyFont="1" applyFill="1" applyBorder="1"/>
    <xf numFmtId="0" fontId="8" fillId="0" borderId="0" xfId="0" applyFont="1" applyFill="1" applyBorder="1"/>
    <xf numFmtId="165" fontId="9" fillId="0" borderId="0" xfId="0" applyNumberFormat="1" applyFont="1" applyFill="1" applyBorder="1"/>
    <xf numFmtId="164" fontId="9" fillId="0" borderId="0" xfId="0" applyNumberFormat="1" applyFont="1" applyFill="1" applyBorder="1"/>
    <xf numFmtId="3" fontId="9" fillId="0" borderId="0" xfId="0" applyNumberFormat="1" applyFont="1" applyFill="1"/>
    <xf numFmtId="165" fontId="9" fillId="0" borderId="0" xfId="0" applyNumberFormat="1" applyFont="1" applyFill="1"/>
    <xf numFmtId="165" fontId="0" fillId="0" borderId="0" xfId="0" applyNumberFormat="1" applyFill="1"/>
    <xf numFmtId="3" fontId="9" fillId="0" borderId="20" xfId="0" applyNumberFormat="1" applyFont="1" applyFill="1" applyBorder="1"/>
    <xf numFmtId="164" fontId="5" fillId="0" borderId="28" xfId="0" applyNumberFormat="1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0" fontId="0" fillId="0" borderId="10" xfId="0" applyFill="1" applyBorder="1"/>
    <xf numFmtId="0" fontId="2" fillId="0" borderId="19" xfId="0" applyFont="1" applyFill="1" applyBorder="1"/>
    <xf numFmtId="0" fontId="2" fillId="0" borderId="27" xfId="0" applyFont="1" applyFill="1" applyBorder="1"/>
    <xf numFmtId="0" fontId="3" fillId="0" borderId="0" xfId="0" applyFont="1" applyFill="1"/>
    <xf numFmtId="0" fontId="2" fillId="0" borderId="0" xfId="0" applyFont="1" applyFill="1"/>
    <xf numFmtId="3" fontId="3" fillId="0" borderId="0" xfId="0" applyNumberFormat="1" applyFont="1" applyFill="1"/>
    <xf numFmtId="3" fontId="0" fillId="0" borderId="12" xfId="0" applyNumberFormat="1" applyFill="1" applyBorder="1"/>
    <xf numFmtId="3" fontId="0" fillId="0" borderId="13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3" fontId="0" fillId="0" borderId="12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3" fontId="0" fillId="0" borderId="12" xfId="0" applyNumberForma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center"/>
    </xf>
    <xf numFmtId="3" fontId="4" fillId="0" borderId="16" xfId="0" applyNumberFormat="1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left"/>
    </xf>
    <xf numFmtId="3" fontId="0" fillId="0" borderId="6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"/>
    </xf>
    <xf numFmtId="3" fontId="0" fillId="0" borderId="23" xfId="0" applyNumberFormat="1" applyFont="1" applyFill="1" applyBorder="1" applyAlignment="1">
      <alignment horizontal="right"/>
    </xf>
    <xf numFmtId="3" fontId="0" fillId="0" borderId="7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24" xfId="0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wrapText="1"/>
    </xf>
    <xf numFmtId="3" fontId="0" fillId="0" borderId="2" xfId="0" applyNumberFormat="1" applyFill="1" applyBorder="1"/>
    <xf numFmtId="3" fontId="0" fillId="0" borderId="22" xfId="0" applyNumberFormat="1" applyFill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3" fontId="0" fillId="0" borderId="25" xfId="0" applyNumberFormat="1" applyFont="1" applyFill="1" applyBorder="1" applyAlignment="1">
      <alignment horizontal="right"/>
    </xf>
    <xf numFmtId="3" fontId="0" fillId="0" borderId="2" xfId="0" applyNumberFormat="1" applyFill="1" applyBorder="1" applyAlignment="1">
      <alignment horizontal="center"/>
    </xf>
    <xf numFmtId="3" fontId="0" fillId="0" borderId="4" xfId="0" applyNumberFormat="1" applyFill="1" applyBorder="1"/>
    <xf numFmtId="3" fontId="5" fillId="0" borderId="8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3" fontId="5" fillId="0" borderId="10" xfId="0" applyNumberFormat="1" applyFont="1" applyFill="1" applyBorder="1" applyAlignment="1"/>
    <xf numFmtId="3" fontId="0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right"/>
    </xf>
    <xf numFmtId="9" fontId="0" fillId="0" borderId="0" xfId="1" applyFont="1" applyFill="1"/>
    <xf numFmtId="3" fontId="0" fillId="0" borderId="11" xfId="0" applyNumberFormat="1" applyFill="1" applyBorder="1"/>
    <xf numFmtId="9" fontId="0" fillId="0" borderId="0" xfId="1" applyFont="1" applyFill="1" applyBorder="1"/>
    <xf numFmtId="3" fontId="2" fillId="0" borderId="0" xfId="0" applyNumberFormat="1" applyFont="1" applyFill="1"/>
    <xf numFmtId="3" fontId="2" fillId="0" borderId="11" xfId="0" applyNumberFormat="1" applyFont="1" applyFill="1" applyBorder="1"/>
    <xf numFmtId="3" fontId="5" fillId="0" borderId="0" xfId="0" applyNumberFormat="1" applyFont="1" applyFill="1"/>
    <xf numFmtId="0" fontId="5" fillId="0" borderId="0" xfId="0" applyFont="1" applyFill="1"/>
    <xf numFmtId="3" fontId="10" fillId="0" borderId="0" xfId="0" applyNumberFormat="1" applyFont="1" applyFill="1"/>
    <xf numFmtId="3" fontId="0" fillId="0" borderId="11" xfId="0" applyNumberFormat="1" applyFont="1" applyFill="1" applyBorder="1" applyAlignment="1">
      <alignment horizontal="right"/>
    </xf>
    <xf numFmtId="3" fontId="10" fillId="0" borderId="11" xfId="0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0" fillId="0" borderId="11" xfId="0" applyFill="1" applyBorder="1"/>
    <xf numFmtId="3" fontId="5" fillId="0" borderId="11" xfId="0" applyNumberFormat="1" applyFont="1" applyFill="1" applyBorder="1"/>
    <xf numFmtId="9" fontId="6" fillId="0" borderId="0" xfId="1" applyFont="1" applyFill="1"/>
    <xf numFmtId="165" fontId="9" fillId="0" borderId="0" xfId="0" applyNumberFormat="1" applyFont="1" applyBorder="1"/>
    <xf numFmtId="3" fontId="0" fillId="3" borderId="29" xfId="0" applyNumberFormat="1" applyFill="1" applyBorder="1"/>
    <xf numFmtId="3" fontId="0" fillId="3" borderId="10" xfId="0" applyNumberFormat="1" applyFill="1" applyBorder="1"/>
    <xf numFmtId="0" fontId="11" fillId="0" borderId="0" xfId="0" applyFont="1"/>
    <xf numFmtId="0" fontId="2" fillId="0" borderId="0" xfId="0" applyFont="1"/>
    <xf numFmtId="0" fontId="1" fillId="0" borderId="0" xfId="0" applyFont="1"/>
    <xf numFmtId="0" fontId="5" fillId="2" borderId="0" xfId="0" applyFont="1" applyFill="1"/>
    <xf numFmtId="0" fontId="5" fillId="3" borderId="0" xfId="0" applyFont="1" applyFill="1"/>
    <xf numFmtId="0" fontId="12" fillId="0" borderId="0" xfId="0" applyFont="1"/>
    <xf numFmtId="3" fontId="0" fillId="0" borderId="30" xfId="0" applyNumberFormat="1" applyBorder="1"/>
    <xf numFmtId="3" fontId="0" fillId="0" borderId="10" xfId="0" applyNumberFormat="1" applyBorder="1"/>
    <xf numFmtId="3" fontId="0" fillId="0" borderId="28" xfId="0" applyNumberFormat="1" applyBorder="1"/>
    <xf numFmtId="3" fontId="0" fillId="0" borderId="27" xfId="0" applyNumberFormat="1" applyBorder="1"/>
    <xf numFmtId="0" fontId="2" fillId="0" borderId="10" xfId="0" applyFont="1" applyFill="1" applyBorder="1"/>
    <xf numFmtId="0" fontId="13" fillId="0" borderId="0" xfId="0" applyFont="1" applyFill="1"/>
    <xf numFmtId="0" fontId="14" fillId="0" borderId="32" xfId="0" applyFont="1" applyFill="1" applyBorder="1"/>
    <xf numFmtId="0" fontId="14" fillId="0" borderId="33" xfId="0" applyFont="1" applyFill="1" applyBorder="1"/>
    <xf numFmtId="0" fontId="14" fillId="0" borderId="0" xfId="0" applyFont="1" applyFill="1"/>
    <xf numFmtId="3" fontId="13" fillId="0" borderId="0" xfId="0" applyNumberFormat="1" applyFont="1" applyFill="1" applyBorder="1"/>
    <xf numFmtId="0" fontId="1" fillId="0" borderId="0" xfId="0" applyFont="1" applyFill="1" applyBorder="1"/>
    <xf numFmtId="0" fontId="1" fillId="0" borderId="30" xfId="0" applyFont="1" applyFill="1" applyBorder="1"/>
    <xf numFmtId="0" fontId="8" fillId="0" borderId="35" xfId="0" applyFont="1" applyFill="1" applyBorder="1"/>
    <xf numFmtId="0" fontId="2" fillId="0" borderId="35" xfId="0" applyFont="1" applyFill="1" applyBorder="1"/>
    <xf numFmtId="17" fontId="2" fillId="0" borderId="28" xfId="0" applyNumberFormat="1" applyFont="1" applyFill="1" applyBorder="1"/>
    <xf numFmtId="0" fontId="13" fillId="0" borderId="27" xfId="0" applyFont="1" applyFill="1" applyBorder="1"/>
    <xf numFmtId="3" fontId="0" fillId="0" borderId="19" xfId="0" applyNumberFormat="1" applyFill="1" applyBorder="1"/>
    <xf numFmtId="0" fontId="2" fillId="0" borderId="26" xfId="0" applyFont="1" applyFill="1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3" fontId="1" fillId="0" borderId="0" xfId="0" applyNumberFormat="1" applyFont="1" applyFill="1"/>
    <xf numFmtId="0" fontId="1" fillId="0" borderId="0" xfId="0" applyFont="1" applyFill="1"/>
    <xf numFmtId="3" fontId="2" fillId="0" borderId="11" xfId="0" applyNumberFormat="1" applyFont="1" applyFill="1" applyBorder="1" applyAlignment="1">
      <alignment horizontal="right"/>
    </xf>
    <xf numFmtId="0" fontId="2" fillId="2" borderId="35" xfId="0" applyFont="1" applyFill="1" applyBorder="1"/>
    <xf numFmtId="3" fontId="9" fillId="2" borderId="35" xfId="0" applyNumberFormat="1" applyFont="1" applyFill="1" applyBorder="1"/>
    <xf numFmtId="0" fontId="2" fillId="0" borderId="29" xfId="0" applyFont="1" applyFill="1" applyBorder="1"/>
    <xf numFmtId="0" fontId="2" fillId="4" borderId="36" xfId="0" applyFont="1" applyFill="1" applyBorder="1"/>
    <xf numFmtId="3" fontId="9" fillId="4" borderId="35" xfId="0" applyNumberFormat="1" applyFont="1" applyFill="1" applyBorder="1"/>
    <xf numFmtId="0" fontId="9" fillId="4" borderId="0" xfId="0" applyFont="1" applyFill="1"/>
    <xf numFmtId="3" fontId="9" fillId="4" borderId="9" xfId="0" applyNumberFormat="1" applyFont="1" applyFill="1" applyBorder="1"/>
    <xf numFmtId="0" fontId="2" fillId="4" borderId="1" xfId="0" applyFont="1" applyFill="1" applyBorder="1"/>
    <xf numFmtId="0" fontId="0" fillId="4" borderId="0" xfId="0" applyFill="1"/>
    <xf numFmtId="0" fontId="2" fillId="4" borderId="9" xfId="0" applyFont="1" applyFill="1" applyBorder="1"/>
    <xf numFmtId="1" fontId="0" fillId="0" borderId="0" xfId="0" applyNumberFormat="1" applyFill="1"/>
    <xf numFmtId="0" fontId="13" fillId="0" borderId="10" xfId="0" applyFont="1" applyFill="1" applyBorder="1"/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2"/>
  <sheetViews>
    <sheetView topLeftCell="A46" zoomScaleNormal="100" workbookViewId="0">
      <selection activeCell="H22" sqref="H22"/>
    </sheetView>
  </sheetViews>
  <sheetFormatPr defaultRowHeight="12.75" x14ac:dyDescent="0.2"/>
  <cols>
    <col min="1" max="1" width="40" customWidth="1"/>
    <col min="2" max="2" width="11.140625" customWidth="1"/>
    <col min="3" max="7" width="9.140625" customWidth="1"/>
    <col min="8" max="8" width="31.42578125" bestFit="1" customWidth="1"/>
    <col min="9" max="12" width="9.85546875" customWidth="1"/>
  </cols>
  <sheetData>
    <row r="1" spans="1:12" ht="22.5" x14ac:dyDescent="0.3">
      <c r="A1" s="142" t="s">
        <v>107</v>
      </c>
    </row>
    <row r="2" spans="1:12" ht="22.5" x14ac:dyDescent="0.3">
      <c r="A2" s="142"/>
    </row>
    <row r="3" spans="1:12" x14ac:dyDescent="0.2">
      <c r="A3" s="45" t="s">
        <v>61</v>
      </c>
    </row>
    <row r="4" spans="1:12" x14ac:dyDescent="0.2">
      <c r="A4" s="140" t="s">
        <v>64</v>
      </c>
    </row>
    <row r="5" spans="1:12" x14ac:dyDescent="0.2">
      <c r="A5" s="141" t="s">
        <v>55</v>
      </c>
      <c r="B5" s="139"/>
    </row>
    <row r="6" spans="1:12" ht="24" customHeight="1" x14ac:dyDescent="0.25">
      <c r="A6" s="139" t="s">
        <v>115</v>
      </c>
      <c r="B6" s="137"/>
    </row>
    <row r="7" spans="1:12" x14ac:dyDescent="0.2">
      <c r="A7" s="16"/>
      <c r="B7" s="16"/>
      <c r="C7" s="16"/>
      <c r="D7" s="16"/>
      <c r="E7" s="16"/>
      <c r="F7" s="16"/>
      <c r="G7" s="16"/>
    </row>
    <row r="8" spans="1:12" x14ac:dyDescent="0.2">
      <c r="A8" s="54" t="s">
        <v>48</v>
      </c>
      <c r="B8" s="55"/>
      <c r="C8" s="55"/>
      <c r="D8" s="55"/>
      <c r="E8" s="55"/>
      <c r="F8" s="55"/>
      <c r="G8" s="55"/>
      <c r="H8" s="62"/>
      <c r="I8" s="60"/>
      <c r="J8" s="60"/>
      <c r="K8" s="60"/>
      <c r="L8" s="60"/>
    </row>
    <row r="9" spans="1:12" x14ac:dyDescent="0.2">
      <c r="A9" s="58" t="s">
        <v>54</v>
      </c>
      <c r="B9" s="60" t="s">
        <v>41</v>
      </c>
      <c r="C9" s="60">
        <v>2017</v>
      </c>
      <c r="D9" s="60">
        <v>2018</v>
      </c>
      <c r="E9" s="60">
        <v>2019</v>
      </c>
      <c r="F9" s="60">
        <v>2020</v>
      </c>
      <c r="G9" s="60">
        <v>2021</v>
      </c>
      <c r="H9" s="63"/>
      <c r="I9" s="60"/>
      <c r="J9" s="60"/>
      <c r="K9" s="60"/>
      <c r="L9" s="60"/>
    </row>
    <row r="10" spans="1:12" x14ac:dyDescent="0.2">
      <c r="A10" s="158" t="s">
        <v>121</v>
      </c>
      <c r="B10" s="168"/>
      <c r="C10" s="169"/>
      <c r="D10" s="169"/>
      <c r="E10" s="169"/>
      <c r="F10" s="169"/>
      <c r="G10" s="169"/>
      <c r="H10" s="179" t="s">
        <v>110</v>
      </c>
      <c r="I10" s="60"/>
      <c r="J10" s="60"/>
      <c r="K10" s="60"/>
      <c r="L10" s="60"/>
    </row>
    <row r="11" spans="1:12" x14ac:dyDescent="0.2">
      <c r="A11" s="158" t="s">
        <v>122</v>
      </c>
      <c r="B11" s="168"/>
      <c r="C11" s="169"/>
      <c r="D11" s="169"/>
      <c r="E11" s="169"/>
      <c r="F11" s="169"/>
      <c r="G11" s="169"/>
      <c r="H11" s="179" t="s">
        <v>111</v>
      </c>
      <c r="I11" s="60"/>
      <c r="J11" s="60"/>
      <c r="K11" s="60"/>
      <c r="L11" s="60"/>
    </row>
    <row r="12" spans="1:12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x14ac:dyDescent="0.2">
      <c r="A13" s="54" t="s">
        <v>50</v>
      </c>
      <c r="B13" s="55"/>
      <c r="C13" s="135">
        <v>0</v>
      </c>
      <c r="D13" s="16"/>
      <c r="E13" s="16"/>
      <c r="F13" s="16"/>
      <c r="G13" s="16"/>
      <c r="H13" s="16"/>
      <c r="I13" s="16"/>
      <c r="J13" s="16"/>
      <c r="K13" s="16"/>
      <c r="L13" s="16"/>
    </row>
    <row r="14" spans="1:12" x14ac:dyDescent="0.2">
      <c r="A14" s="56" t="s">
        <v>51</v>
      </c>
      <c r="B14" s="57"/>
      <c r="C14" s="136">
        <v>0</v>
      </c>
      <c r="D14" s="16"/>
      <c r="E14" s="16"/>
      <c r="F14" s="16"/>
      <c r="G14" s="16"/>
      <c r="H14" s="16"/>
      <c r="I14" s="16"/>
      <c r="J14" s="16"/>
      <c r="K14" s="16"/>
      <c r="L14" s="16"/>
    </row>
    <row r="15" spans="1:12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x14ac:dyDescent="0.2">
      <c r="A16" s="60"/>
      <c r="B16" s="60"/>
      <c r="C16" s="60"/>
      <c r="D16" s="60"/>
      <c r="E16" s="60"/>
      <c r="F16" s="60"/>
      <c r="G16" s="60"/>
      <c r="H16" s="16"/>
      <c r="I16" s="16"/>
      <c r="J16" s="16"/>
      <c r="K16" s="16"/>
      <c r="L16" s="16"/>
    </row>
    <row r="17" spans="1:13" x14ac:dyDescent="0.2">
      <c r="A17" s="58" t="s">
        <v>49</v>
      </c>
      <c r="B17" s="60"/>
      <c r="C17" s="60"/>
      <c r="D17" s="60"/>
      <c r="E17" s="60"/>
      <c r="F17" s="61"/>
      <c r="G17" s="60"/>
      <c r="H17" s="16"/>
      <c r="I17" s="16"/>
      <c r="J17" s="16"/>
      <c r="K17" s="16"/>
      <c r="L17" s="16"/>
    </row>
    <row r="18" spans="1:13" x14ac:dyDescent="0.2">
      <c r="A18" s="58" t="s">
        <v>53</v>
      </c>
      <c r="B18" s="59" t="s">
        <v>104</v>
      </c>
      <c r="C18" s="82"/>
      <c r="D18" s="60"/>
      <c r="E18" s="59" t="s">
        <v>112</v>
      </c>
      <c r="F18" s="61"/>
      <c r="G18" s="16"/>
      <c r="H18" s="16"/>
      <c r="I18" s="16"/>
      <c r="J18" s="16"/>
      <c r="K18" s="16"/>
      <c r="L18" s="16"/>
    </row>
    <row r="19" spans="1:13" x14ac:dyDescent="0.2">
      <c r="A19" s="54" t="s">
        <v>42</v>
      </c>
      <c r="B19" s="160" t="s">
        <v>47</v>
      </c>
      <c r="C19" s="170" t="s">
        <v>47</v>
      </c>
      <c r="D19" s="60"/>
      <c r="E19" s="54" t="s">
        <v>47</v>
      </c>
      <c r="F19" s="62" t="s">
        <v>47</v>
      </c>
      <c r="G19" s="16"/>
      <c r="H19" s="16"/>
      <c r="I19" s="16"/>
      <c r="J19" s="16"/>
      <c r="K19" s="16"/>
      <c r="L19" s="16"/>
    </row>
    <row r="20" spans="1:13" x14ac:dyDescent="0.2">
      <c r="A20" s="58"/>
      <c r="B20" s="83" t="s">
        <v>0</v>
      </c>
      <c r="C20" s="147" t="s">
        <v>1</v>
      </c>
      <c r="D20" s="60"/>
      <c r="E20" s="56" t="s">
        <v>0</v>
      </c>
      <c r="F20" s="81" t="s">
        <v>1</v>
      </c>
      <c r="G20" s="16"/>
      <c r="H20" s="16"/>
      <c r="I20" s="16"/>
      <c r="J20" s="16"/>
      <c r="K20" s="16"/>
      <c r="L20" s="16"/>
    </row>
    <row r="21" spans="1:13" x14ac:dyDescent="0.2">
      <c r="A21" s="58" t="s">
        <v>43</v>
      </c>
      <c r="B21" s="145">
        <v>31307.569954415096</v>
      </c>
      <c r="C21" s="143">
        <v>20401.064034646355</v>
      </c>
      <c r="D21" s="60"/>
      <c r="E21" s="145"/>
      <c r="F21" s="143"/>
      <c r="G21" s="16"/>
      <c r="H21" s="16"/>
      <c r="I21" s="178"/>
      <c r="J21" s="178"/>
      <c r="K21" s="16"/>
      <c r="L21" s="178"/>
      <c r="M21" s="178"/>
    </row>
    <row r="22" spans="1:13" x14ac:dyDescent="0.2">
      <c r="A22" s="58" t="s">
        <v>44</v>
      </c>
      <c r="B22" s="145">
        <v>53384.621033684212</v>
      </c>
      <c r="C22" s="143">
        <v>45020.205573551211</v>
      </c>
      <c r="D22" s="60"/>
      <c r="E22" s="145"/>
      <c r="F22" s="143"/>
      <c r="G22" s="16"/>
      <c r="H22" s="16"/>
      <c r="I22" s="178"/>
      <c r="J22" s="178"/>
      <c r="K22" s="16"/>
      <c r="L22" s="178"/>
      <c r="M22" s="178"/>
    </row>
    <row r="23" spans="1:13" x14ac:dyDescent="0.2">
      <c r="A23" s="58" t="s">
        <v>19</v>
      </c>
      <c r="B23" s="145">
        <v>56755.340104131843</v>
      </c>
      <c r="C23" s="143">
        <v>49156.146493428045</v>
      </c>
      <c r="D23" s="60"/>
      <c r="E23" s="145"/>
      <c r="F23" s="143"/>
      <c r="G23" s="16"/>
      <c r="H23" s="16"/>
      <c r="I23" s="178"/>
      <c r="J23" s="178"/>
      <c r="K23" s="16"/>
      <c r="L23" s="178"/>
      <c r="M23" s="178"/>
    </row>
    <row r="24" spans="1:13" x14ac:dyDescent="0.2">
      <c r="A24" s="58" t="s">
        <v>45</v>
      </c>
      <c r="B24" s="145">
        <v>46934.29990072397</v>
      </c>
      <c r="C24" s="143">
        <v>54672.813793796682</v>
      </c>
      <c r="D24" s="60"/>
      <c r="E24" s="145"/>
      <c r="F24" s="143"/>
      <c r="G24" s="16"/>
      <c r="H24" s="16"/>
      <c r="I24" s="178"/>
      <c r="J24" s="178"/>
      <c r="K24" s="16"/>
      <c r="L24" s="178"/>
      <c r="M24" s="178"/>
    </row>
    <row r="25" spans="1:13" x14ac:dyDescent="0.2">
      <c r="A25" s="58" t="s">
        <v>46</v>
      </c>
      <c r="B25" s="145">
        <v>63421.919585843825</v>
      </c>
      <c r="C25" s="143">
        <v>77143.927695580991</v>
      </c>
      <c r="D25" s="60"/>
      <c r="E25" s="145"/>
      <c r="F25" s="143"/>
      <c r="G25" s="16"/>
      <c r="H25" s="16"/>
      <c r="I25" s="178"/>
      <c r="J25" s="178"/>
      <c r="K25" s="16"/>
      <c r="L25" s="178"/>
      <c r="M25" s="178"/>
    </row>
    <row r="26" spans="1:13" x14ac:dyDescent="0.2">
      <c r="A26" s="58" t="s">
        <v>25</v>
      </c>
      <c r="B26" s="145">
        <v>38080.090221122227</v>
      </c>
      <c r="C26" s="143">
        <v>39892.387419495768</v>
      </c>
      <c r="D26" s="60"/>
      <c r="E26" s="145"/>
      <c r="F26" s="143"/>
      <c r="G26" s="16"/>
      <c r="H26" s="16"/>
      <c r="I26" s="178"/>
      <c r="J26" s="178"/>
      <c r="K26" s="16"/>
      <c r="L26" s="178"/>
      <c r="M26" s="178"/>
    </row>
    <row r="27" spans="1:13" x14ac:dyDescent="0.2">
      <c r="A27" s="66" t="s">
        <v>97</v>
      </c>
      <c r="B27" s="145">
        <v>53966.032234914746</v>
      </c>
      <c r="C27" s="143">
        <v>52358.433580713267</v>
      </c>
      <c r="D27" s="60"/>
      <c r="E27" s="145"/>
      <c r="F27" s="143"/>
      <c r="G27" s="16"/>
      <c r="H27" s="16"/>
      <c r="I27" s="178"/>
      <c r="J27" s="178"/>
      <c r="K27" s="16"/>
      <c r="L27" s="178"/>
      <c r="M27" s="178"/>
    </row>
    <row r="28" spans="1:13" x14ac:dyDescent="0.2">
      <c r="A28" s="58" t="s">
        <v>4</v>
      </c>
      <c r="B28" s="145">
        <v>42873.217640030423</v>
      </c>
      <c r="C28" s="143">
        <v>34826.951481426404</v>
      </c>
      <c r="D28" s="60"/>
      <c r="E28" s="145"/>
      <c r="F28" s="143"/>
      <c r="G28" s="16"/>
      <c r="H28" s="16"/>
      <c r="I28" s="178"/>
      <c r="J28" s="178"/>
      <c r="K28" s="16"/>
      <c r="L28" s="178"/>
      <c r="M28" s="178"/>
    </row>
    <row r="29" spans="1:13" x14ac:dyDescent="0.2">
      <c r="A29" s="58" t="s">
        <v>5</v>
      </c>
      <c r="B29" s="145">
        <v>151277.91346983382</v>
      </c>
      <c r="C29" s="143">
        <v>92168.68441582736</v>
      </c>
      <c r="D29" s="60"/>
      <c r="E29" s="145"/>
      <c r="F29" s="143"/>
      <c r="G29" s="16"/>
      <c r="H29" s="16"/>
      <c r="I29" s="178"/>
      <c r="J29" s="178"/>
      <c r="K29" s="16"/>
      <c r="L29" s="178"/>
      <c r="M29" s="178"/>
    </row>
    <row r="30" spans="1:13" x14ac:dyDescent="0.2">
      <c r="A30" s="58" t="s">
        <v>6</v>
      </c>
      <c r="B30" s="145">
        <v>214764.29467886325</v>
      </c>
      <c r="C30" s="143">
        <v>92201.954931019951</v>
      </c>
      <c r="D30" s="60"/>
      <c r="E30" s="145"/>
      <c r="F30" s="143"/>
      <c r="G30" s="16"/>
      <c r="H30" s="16"/>
      <c r="I30" s="178"/>
      <c r="J30" s="178"/>
      <c r="K30" s="16"/>
      <c r="L30" s="178"/>
      <c r="M30" s="178"/>
    </row>
    <row r="31" spans="1:13" x14ac:dyDescent="0.2">
      <c r="A31" s="58" t="s">
        <v>7</v>
      </c>
      <c r="B31" s="145">
        <v>130510.87376806914</v>
      </c>
      <c r="C31" s="143">
        <v>82519.195306381196</v>
      </c>
      <c r="D31" s="60"/>
      <c r="E31" s="145"/>
      <c r="F31" s="143"/>
      <c r="G31" s="16"/>
      <c r="H31" s="16"/>
      <c r="I31" s="178"/>
      <c r="J31" s="178"/>
      <c r="K31" s="16"/>
      <c r="L31" s="178"/>
      <c r="M31" s="178"/>
    </row>
    <row r="32" spans="1:13" x14ac:dyDescent="0.2">
      <c r="A32" s="58" t="s">
        <v>8</v>
      </c>
      <c r="B32" s="145">
        <v>311021.0936489781</v>
      </c>
      <c r="C32" s="143">
        <v>186055.99888207114</v>
      </c>
      <c r="D32" s="60"/>
      <c r="E32" s="145"/>
      <c r="F32" s="143"/>
      <c r="G32" s="16"/>
      <c r="H32" s="16"/>
      <c r="I32" s="178"/>
      <c r="J32" s="178"/>
      <c r="K32" s="16"/>
      <c r="L32" s="178"/>
      <c r="M32" s="178"/>
    </row>
    <row r="33" spans="1:19" x14ac:dyDescent="0.2">
      <c r="A33" s="58" t="s">
        <v>9</v>
      </c>
      <c r="B33" s="145">
        <v>300750.90149047051</v>
      </c>
      <c r="C33" s="143">
        <v>149800.49465456358</v>
      </c>
      <c r="D33" s="60"/>
      <c r="E33" s="145"/>
      <c r="F33" s="143"/>
      <c r="G33" s="16"/>
      <c r="H33" s="16"/>
      <c r="I33" s="178"/>
      <c r="J33" s="178"/>
      <c r="K33" s="16"/>
      <c r="L33" s="178"/>
      <c r="M33" s="178"/>
    </row>
    <row r="34" spans="1:19" x14ac:dyDescent="0.2">
      <c r="A34" s="58" t="s">
        <v>10</v>
      </c>
      <c r="B34" s="145">
        <v>306916.34383709432</v>
      </c>
      <c r="C34" s="143">
        <v>245852.47201552417</v>
      </c>
      <c r="D34" s="60"/>
      <c r="E34" s="145"/>
      <c r="F34" s="143"/>
      <c r="G34" s="16"/>
      <c r="H34" s="16"/>
      <c r="I34" s="178"/>
      <c r="J34" s="178"/>
      <c r="K34" s="16"/>
      <c r="L34" s="178"/>
      <c r="M34" s="178"/>
    </row>
    <row r="35" spans="1:19" x14ac:dyDescent="0.2">
      <c r="A35" s="58" t="s">
        <v>11</v>
      </c>
      <c r="B35" s="145">
        <v>211518.34004038776</v>
      </c>
      <c r="C35" s="143">
        <v>116876.20076071248</v>
      </c>
      <c r="D35" s="60"/>
      <c r="E35" s="145"/>
      <c r="F35" s="143"/>
      <c r="G35" s="16"/>
      <c r="H35" s="16"/>
      <c r="I35" s="178"/>
      <c r="J35" s="178"/>
      <c r="K35" s="16"/>
      <c r="L35" s="178"/>
      <c r="M35" s="178"/>
    </row>
    <row r="36" spans="1:19" x14ac:dyDescent="0.2">
      <c r="A36" s="56" t="s">
        <v>12</v>
      </c>
      <c r="B36" s="146">
        <v>110221.05801859796</v>
      </c>
      <c r="C36" s="144">
        <v>51005.779197415184</v>
      </c>
      <c r="D36" s="60"/>
      <c r="E36" s="146"/>
      <c r="F36" s="144"/>
      <c r="G36" s="16"/>
      <c r="H36" s="16"/>
      <c r="I36" s="178"/>
      <c r="J36" s="178"/>
      <c r="K36" s="16"/>
      <c r="L36" s="178"/>
      <c r="M36" s="178"/>
    </row>
    <row r="37" spans="1:19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9" x14ac:dyDescent="0.2">
      <c r="A38" s="67"/>
      <c r="B38" s="156" t="s">
        <v>113</v>
      </c>
      <c r="C38" s="149"/>
      <c r="D38" s="149"/>
      <c r="E38" s="149"/>
      <c r="F38" s="150"/>
      <c r="G38" s="151"/>
      <c r="H38" s="67"/>
      <c r="I38" s="68" t="s">
        <v>114</v>
      </c>
      <c r="J38" s="149"/>
      <c r="K38" s="149"/>
      <c r="L38" s="150"/>
      <c r="M38" s="150"/>
    </row>
    <row r="39" spans="1:19" x14ac:dyDescent="0.2">
      <c r="A39" s="155" t="s">
        <v>41</v>
      </c>
      <c r="B39" s="69">
        <v>2017</v>
      </c>
      <c r="C39" s="69">
        <v>2018</v>
      </c>
      <c r="D39" s="69">
        <v>2019</v>
      </c>
      <c r="E39" s="69">
        <v>2020</v>
      </c>
      <c r="F39" s="70">
        <v>2021</v>
      </c>
      <c r="G39" s="71"/>
      <c r="H39" s="155" t="s">
        <v>41</v>
      </c>
      <c r="I39" s="69">
        <v>2017</v>
      </c>
      <c r="J39" s="69">
        <v>2018</v>
      </c>
      <c r="K39" s="69">
        <v>2019</v>
      </c>
      <c r="L39" s="69">
        <v>2020</v>
      </c>
      <c r="M39" s="70">
        <v>2021</v>
      </c>
      <c r="N39" s="2"/>
      <c r="O39" s="2"/>
      <c r="P39" s="2"/>
      <c r="Q39" s="2"/>
      <c r="R39" s="2"/>
      <c r="S39" s="2"/>
    </row>
    <row r="40" spans="1:19" x14ac:dyDescent="0.2">
      <c r="A40" s="171" t="s">
        <v>66</v>
      </c>
      <c r="B40" s="174">
        <v>1684040</v>
      </c>
      <c r="C40" s="174">
        <v>1700327.5597047543</v>
      </c>
      <c r="D40" s="174">
        <v>1686459.4568849639</v>
      </c>
      <c r="E40" s="174">
        <v>1691316.9330721034</v>
      </c>
      <c r="F40" s="174">
        <v>1691316.9330721034</v>
      </c>
      <c r="G40" s="173"/>
      <c r="H40" s="171" t="s">
        <v>66</v>
      </c>
      <c r="I40" s="172"/>
      <c r="J40" s="174"/>
      <c r="K40" s="174"/>
      <c r="L40" s="174"/>
      <c r="M40" s="174"/>
      <c r="N40" s="72"/>
      <c r="O40" s="72"/>
      <c r="P40" s="72"/>
      <c r="Q40" s="72"/>
      <c r="R40" s="72"/>
      <c r="S40" s="2"/>
    </row>
    <row r="41" spans="1:19" x14ac:dyDescent="0.2">
      <c r="A41" s="175" t="s">
        <v>67</v>
      </c>
      <c r="B41" s="174">
        <v>1982302</v>
      </c>
      <c r="C41" s="174">
        <v>2003775.5307498514</v>
      </c>
      <c r="D41" s="174">
        <v>1989593.0052987537</v>
      </c>
      <c r="E41" s="174">
        <v>1989938.5131358299</v>
      </c>
      <c r="F41" s="174">
        <v>1989938.5131358299</v>
      </c>
      <c r="G41" s="173"/>
      <c r="H41" s="175" t="s">
        <v>67</v>
      </c>
      <c r="I41" s="172"/>
      <c r="J41" s="174"/>
      <c r="K41" s="174"/>
      <c r="L41" s="174"/>
      <c r="M41" s="174"/>
      <c r="N41" s="72"/>
      <c r="O41" s="72"/>
      <c r="P41" s="72"/>
      <c r="Q41" s="72"/>
      <c r="R41" s="72"/>
      <c r="S41" s="2"/>
    </row>
    <row r="42" spans="1:19" x14ac:dyDescent="0.2">
      <c r="A42" s="175" t="s">
        <v>68</v>
      </c>
      <c r="B42" s="174">
        <v>2039526</v>
      </c>
      <c r="C42" s="174">
        <v>2064440.3738207605</v>
      </c>
      <c r="D42" s="174">
        <v>2044559.7569905156</v>
      </c>
      <c r="E42" s="174">
        <v>2047529.5153886543</v>
      </c>
      <c r="F42" s="174">
        <v>2047529.5153886543</v>
      </c>
      <c r="G42" s="173"/>
      <c r="H42" s="175" t="s">
        <v>68</v>
      </c>
      <c r="I42" s="172"/>
      <c r="J42" s="174"/>
      <c r="K42" s="174"/>
      <c r="L42" s="174"/>
      <c r="M42" s="174"/>
      <c r="N42" s="72"/>
      <c r="O42" s="72"/>
      <c r="P42" s="72"/>
      <c r="Q42" s="72"/>
      <c r="R42" s="72"/>
      <c r="S42" s="2"/>
    </row>
    <row r="43" spans="1:19" x14ac:dyDescent="0.2">
      <c r="A43" s="175" t="s">
        <v>69</v>
      </c>
      <c r="B43" s="174">
        <v>1669947</v>
      </c>
      <c r="C43" s="174">
        <v>1687408.8406743703</v>
      </c>
      <c r="D43" s="174">
        <v>1661459.9620321735</v>
      </c>
      <c r="E43" s="174">
        <v>1666696.7796090208</v>
      </c>
      <c r="F43" s="174">
        <v>1666696.7796090208</v>
      </c>
      <c r="G43" s="173"/>
      <c r="H43" s="175" t="s">
        <v>69</v>
      </c>
      <c r="I43" s="172"/>
      <c r="J43" s="174"/>
      <c r="K43" s="174"/>
      <c r="L43" s="174"/>
      <c r="M43" s="174"/>
      <c r="N43" s="72"/>
      <c r="O43" s="72"/>
      <c r="P43" s="72"/>
      <c r="Q43" s="72"/>
      <c r="R43" s="72"/>
      <c r="S43" s="2"/>
    </row>
    <row r="44" spans="1:19" x14ac:dyDescent="0.2">
      <c r="A44" s="175" t="s">
        <v>70</v>
      </c>
      <c r="B44" s="174">
        <v>1336777</v>
      </c>
      <c r="C44" s="174">
        <v>1354232.0026322638</v>
      </c>
      <c r="D44" s="174">
        <v>1345041.5231006225</v>
      </c>
      <c r="E44" s="174">
        <v>1345870.6686767053</v>
      </c>
      <c r="F44" s="174">
        <v>1345870.6686767053</v>
      </c>
      <c r="G44" s="173"/>
      <c r="H44" s="175" t="s">
        <v>70</v>
      </c>
      <c r="I44" s="172"/>
      <c r="J44" s="174"/>
      <c r="K44" s="174"/>
      <c r="L44" s="174"/>
      <c r="M44" s="174"/>
      <c r="N44" s="72"/>
      <c r="O44" s="72"/>
      <c r="P44" s="72"/>
      <c r="Q44" s="72"/>
      <c r="R44" s="72"/>
      <c r="S44" s="2"/>
    </row>
    <row r="45" spans="1:19" x14ac:dyDescent="0.2">
      <c r="A45" s="175" t="s">
        <v>71</v>
      </c>
      <c r="B45" s="174">
        <v>1484334</v>
      </c>
      <c r="C45" s="174">
        <v>1507565.3032259964</v>
      </c>
      <c r="D45" s="174">
        <v>1502014.3346345283</v>
      </c>
      <c r="E45" s="174">
        <v>1504134.8833970409</v>
      </c>
      <c r="F45" s="174">
        <v>1504134.8833970409</v>
      </c>
      <c r="G45" s="173"/>
      <c r="H45" s="175" t="s">
        <v>71</v>
      </c>
      <c r="I45" s="172"/>
      <c r="J45" s="174"/>
      <c r="K45" s="174"/>
      <c r="L45" s="174"/>
      <c r="M45" s="174"/>
      <c r="N45" s="72"/>
      <c r="O45" s="72"/>
      <c r="P45" s="72"/>
      <c r="Q45" s="72"/>
      <c r="R45" s="72"/>
      <c r="S45" s="2"/>
    </row>
    <row r="46" spans="1:19" x14ac:dyDescent="0.2">
      <c r="A46" s="175" t="s">
        <v>72</v>
      </c>
      <c r="B46" s="174">
        <v>696179</v>
      </c>
      <c r="C46" s="174">
        <v>697817.08712498832</v>
      </c>
      <c r="D46" s="174">
        <v>698402.09910314716</v>
      </c>
      <c r="E46" s="174">
        <v>697840.14920962928</v>
      </c>
      <c r="F46" s="174">
        <v>697840.14920962928</v>
      </c>
      <c r="G46" s="173"/>
      <c r="H46" s="175" t="s">
        <v>72</v>
      </c>
      <c r="I46" s="172"/>
      <c r="J46" s="174"/>
      <c r="K46" s="174"/>
      <c r="L46" s="174"/>
      <c r="M46" s="174"/>
      <c r="N46" s="72"/>
      <c r="O46" s="72"/>
      <c r="P46" s="72"/>
      <c r="Q46" s="72"/>
      <c r="R46" s="72"/>
      <c r="S46" s="2"/>
    </row>
    <row r="47" spans="1:19" x14ac:dyDescent="0.2">
      <c r="A47" s="175" t="s">
        <v>73</v>
      </c>
      <c r="B47" s="174">
        <v>1082273</v>
      </c>
      <c r="C47" s="174">
        <v>1125873.2879235072</v>
      </c>
      <c r="D47" s="174">
        <v>1124538.511942161</v>
      </c>
      <c r="E47" s="174">
        <v>1124537.7192833871</v>
      </c>
      <c r="F47" s="174">
        <v>1124537.7192833871</v>
      </c>
      <c r="G47" s="173"/>
      <c r="H47" s="175" t="s">
        <v>73</v>
      </c>
      <c r="I47" s="172"/>
      <c r="J47" s="174"/>
      <c r="K47" s="174"/>
      <c r="L47" s="174"/>
      <c r="M47" s="174"/>
      <c r="N47" s="72"/>
      <c r="O47" s="72"/>
      <c r="P47" s="72"/>
      <c r="Q47" s="72"/>
      <c r="R47" s="72"/>
      <c r="S47" s="2"/>
    </row>
    <row r="48" spans="1:19" x14ac:dyDescent="0.2">
      <c r="A48" s="175" t="s">
        <v>74</v>
      </c>
      <c r="B48" s="174">
        <v>643531</v>
      </c>
      <c r="C48" s="174">
        <v>650618.04181174398</v>
      </c>
      <c r="D48" s="174">
        <v>648285.72280792566</v>
      </c>
      <c r="E48" s="174">
        <v>650117.72278401675</v>
      </c>
      <c r="F48" s="174">
        <v>650117.72278401675</v>
      </c>
      <c r="G48" s="173"/>
      <c r="H48" s="175" t="s">
        <v>74</v>
      </c>
      <c r="I48" s="172"/>
      <c r="J48" s="174"/>
      <c r="K48" s="174"/>
      <c r="L48" s="174"/>
      <c r="M48" s="174"/>
      <c r="N48" s="72"/>
      <c r="O48" s="72"/>
      <c r="P48" s="72"/>
      <c r="Q48" s="72"/>
      <c r="R48" s="72"/>
      <c r="S48" s="2"/>
    </row>
    <row r="49" spans="1:19" x14ac:dyDescent="0.2">
      <c r="A49" s="175" t="s">
        <v>75</v>
      </c>
      <c r="B49" s="174">
        <v>634496</v>
      </c>
      <c r="C49" s="174">
        <v>642275.33676771738</v>
      </c>
      <c r="D49" s="174">
        <v>635404.95005777921</v>
      </c>
      <c r="E49" s="174">
        <v>637289.60934103467</v>
      </c>
      <c r="F49" s="174">
        <v>637289.60934103467</v>
      </c>
      <c r="G49" s="173"/>
      <c r="H49" s="175" t="s">
        <v>75</v>
      </c>
      <c r="I49" s="172"/>
      <c r="J49" s="174"/>
      <c r="K49" s="174"/>
      <c r="L49" s="174"/>
      <c r="M49" s="174"/>
      <c r="N49" s="72"/>
      <c r="O49" s="72"/>
      <c r="P49" s="72"/>
      <c r="Q49" s="72"/>
      <c r="R49" s="72"/>
      <c r="S49" s="2"/>
    </row>
    <row r="50" spans="1:19" x14ac:dyDescent="0.2">
      <c r="A50" s="175" t="s">
        <v>76</v>
      </c>
      <c r="B50" s="174">
        <v>1029306</v>
      </c>
      <c r="C50" s="174">
        <v>1035023.8426141916</v>
      </c>
      <c r="D50" s="174">
        <v>1022557.4689142029</v>
      </c>
      <c r="E50" s="174">
        <v>1025503.7801152949</v>
      </c>
      <c r="F50" s="174">
        <v>1025503.7801152949</v>
      </c>
      <c r="G50" s="173"/>
      <c r="H50" s="175" t="s">
        <v>76</v>
      </c>
      <c r="I50" s="172"/>
      <c r="J50" s="174"/>
      <c r="K50" s="174"/>
      <c r="L50" s="174"/>
      <c r="M50" s="174"/>
      <c r="N50" s="72"/>
      <c r="O50" s="72"/>
      <c r="P50" s="72"/>
      <c r="Q50" s="72"/>
      <c r="R50" s="72"/>
      <c r="S50" s="2"/>
    </row>
    <row r="51" spans="1:19" x14ac:dyDescent="0.2">
      <c r="A51" s="175" t="s">
        <v>77</v>
      </c>
      <c r="B51" s="174">
        <v>766819</v>
      </c>
      <c r="C51" s="174">
        <v>772268.90343618474</v>
      </c>
      <c r="D51" s="174">
        <v>764994.93409512739</v>
      </c>
      <c r="E51" s="174">
        <v>766677.39440238033</v>
      </c>
      <c r="F51" s="174">
        <v>766677.39440238033</v>
      </c>
      <c r="G51" s="173"/>
      <c r="H51" s="175" t="s">
        <v>77</v>
      </c>
      <c r="I51" s="172"/>
      <c r="J51" s="174"/>
      <c r="K51" s="174"/>
      <c r="L51" s="174"/>
      <c r="M51" s="174"/>
      <c r="N51" s="72"/>
      <c r="O51" s="72"/>
      <c r="P51" s="72"/>
      <c r="Q51" s="72"/>
      <c r="R51" s="72"/>
      <c r="S51" s="2"/>
    </row>
    <row r="52" spans="1:19" x14ac:dyDescent="0.2">
      <c r="A52" s="175" t="s">
        <v>78</v>
      </c>
      <c r="B52" s="174">
        <v>525658</v>
      </c>
      <c r="C52" s="174">
        <v>530580.91510457848</v>
      </c>
      <c r="D52" s="174">
        <v>526270.06035787519</v>
      </c>
      <c r="E52" s="174">
        <v>528256.29125237837</v>
      </c>
      <c r="F52" s="174">
        <v>528256.29125237837</v>
      </c>
      <c r="G52" s="173"/>
      <c r="H52" s="175" t="s">
        <v>78</v>
      </c>
      <c r="I52" s="172"/>
      <c r="J52" s="174"/>
      <c r="K52" s="174"/>
      <c r="L52" s="174"/>
      <c r="M52" s="174"/>
      <c r="N52" s="72"/>
      <c r="O52" s="72"/>
      <c r="P52" s="72"/>
      <c r="Q52" s="72"/>
      <c r="R52" s="72"/>
      <c r="S52" s="2"/>
    </row>
    <row r="53" spans="1:19" x14ac:dyDescent="0.2">
      <c r="A53" s="175" t="s">
        <v>79</v>
      </c>
      <c r="B53" s="174">
        <v>237135</v>
      </c>
      <c r="C53" s="174">
        <v>235664.22920339639</v>
      </c>
      <c r="D53" s="174">
        <v>232894.99384682588</v>
      </c>
      <c r="E53" s="174">
        <v>233217.21029937908</v>
      </c>
      <c r="F53" s="174">
        <v>233217.21029937908</v>
      </c>
      <c r="G53" s="173"/>
      <c r="H53" s="175" t="s">
        <v>79</v>
      </c>
      <c r="I53" s="172"/>
      <c r="J53" s="174"/>
      <c r="K53" s="174"/>
      <c r="L53" s="174"/>
      <c r="M53" s="174"/>
      <c r="N53" s="72"/>
      <c r="O53" s="72"/>
      <c r="P53" s="72"/>
      <c r="Q53" s="72"/>
      <c r="R53" s="72"/>
      <c r="S53" s="2"/>
    </row>
    <row r="54" spans="1:19" x14ac:dyDescent="0.2">
      <c r="A54" s="175" t="s">
        <v>80</v>
      </c>
      <c r="B54" s="174">
        <v>894005</v>
      </c>
      <c r="C54" s="174">
        <v>905716.8253718809</v>
      </c>
      <c r="D54" s="174">
        <v>895487.44781348226</v>
      </c>
      <c r="E54" s="174">
        <v>899837.76652306551</v>
      </c>
      <c r="F54" s="174">
        <v>899837.76652306551</v>
      </c>
      <c r="G54" s="173"/>
      <c r="H54" s="175" t="s">
        <v>80</v>
      </c>
      <c r="I54" s="172"/>
      <c r="J54" s="174"/>
      <c r="K54" s="174"/>
      <c r="L54" s="174"/>
      <c r="M54" s="174"/>
      <c r="N54" s="72"/>
      <c r="O54" s="72"/>
      <c r="P54" s="72"/>
      <c r="Q54" s="72"/>
      <c r="R54" s="72"/>
      <c r="S54" s="2"/>
    </row>
    <row r="55" spans="1:19" x14ac:dyDescent="0.2">
      <c r="A55" s="175" t="s">
        <v>81</v>
      </c>
      <c r="B55" s="174">
        <v>583055</v>
      </c>
      <c r="C55" s="174">
        <v>589052.53232626326</v>
      </c>
      <c r="D55" s="174">
        <v>583230.45970320434</v>
      </c>
      <c r="E55" s="174">
        <v>583856.07519201702</v>
      </c>
      <c r="F55" s="174">
        <v>583856.07519201702</v>
      </c>
      <c r="G55" s="173"/>
      <c r="H55" s="175" t="s">
        <v>81</v>
      </c>
      <c r="I55" s="172"/>
      <c r="J55" s="174"/>
      <c r="K55" s="174"/>
      <c r="L55" s="174"/>
      <c r="M55" s="174"/>
      <c r="N55" s="72"/>
      <c r="O55" s="72"/>
      <c r="P55" s="72"/>
      <c r="Q55" s="72"/>
      <c r="R55" s="72"/>
      <c r="S55" s="2"/>
    </row>
    <row r="56" spans="1:19" x14ac:dyDescent="0.2">
      <c r="A56" s="175" t="s">
        <v>100</v>
      </c>
      <c r="B56" s="174">
        <v>197275</v>
      </c>
      <c r="C56" s="174">
        <v>197287.19668806199</v>
      </c>
      <c r="D56" s="174">
        <v>197213.31933674653</v>
      </c>
      <c r="E56" s="174">
        <v>197214.3646263266</v>
      </c>
      <c r="F56" s="174">
        <v>197214.3646263266</v>
      </c>
      <c r="G56" s="173"/>
      <c r="H56" s="175" t="s">
        <v>100</v>
      </c>
      <c r="I56" s="172"/>
      <c r="J56" s="174"/>
      <c r="K56" s="174"/>
      <c r="L56" s="174"/>
      <c r="M56" s="174"/>
      <c r="N56" s="72"/>
      <c r="O56" s="72"/>
      <c r="P56" s="72"/>
      <c r="Q56" s="72"/>
      <c r="R56" s="72"/>
      <c r="S56" s="2"/>
    </row>
    <row r="57" spans="1:19" x14ac:dyDescent="0.2">
      <c r="A57" s="175" t="s">
        <v>82</v>
      </c>
      <c r="B57" s="174">
        <v>97639</v>
      </c>
      <c r="C57" s="174">
        <v>98877.850186861266</v>
      </c>
      <c r="D57" s="174">
        <v>99204.176653346818</v>
      </c>
      <c r="E57" s="174">
        <v>100123.65126954282</v>
      </c>
      <c r="F57" s="174">
        <v>100123.65126954282</v>
      </c>
      <c r="G57" s="173"/>
      <c r="H57" s="175" t="s">
        <v>82</v>
      </c>
      <c r="I57" s="172"/>
      <c r="J57" s="174"/>
      <c r="K57" s="174"/>
      <c r="L57" s="174"/>
      <c r="M57" s="174"/>
      <c r="N57" s="72"/>
      <c r="O57" s="72"/>
      <c r="P57" s="72"/>
      <c r="Q57" s="72"/>
      <c r="R57" s="72"/>
      <c r="S57" s="2"/>
    </row>
    <row r="58" spans="1:19" x14ac:dyDescent="0.2">
      <c r="A58" s="175" t="s">
        <v>83</v>
      </c>
      <c r="B58" s="174">
        <v>476847</v>
      </c>
      <c r="C58" s="174">
        <v>486418.79514995555</v>
      </c>
      <c r="D58" s="174">
        <v>482445.41283035424</v>
      </c>
      <c r="E58" s="174">
        <v>483975.20952020667</v>
      </c>
      <c r="F58" s="174">
        <v>483975.20952020667</v>
      </c>
      <c r="G58" s="176"/>
      <c r="H58" s="175" t="s">
        <v>83</v>
      </c>
      <c r="I58" s="172"/>
      <c r="J58" s="174"/>
      <c r="K58" s="174"/>
      <c r="L58" s="174"/>
      <c r="M58" s="174"/>
      <c r="N58" s="72"/>
      <c r="O58" s="72"/>
      <c r="P58" s="72"/>
      <c r="Q58" s="72"/>
      <c r="R58" s="72"/>
      <c r="S58" s="2"/>
    </row>
    <row r="59" spans="1:19" x14ac:dyDescent="0.2">
      <c r="A59" s="175" t="s">
        <v>84</v>
      </c>
      <c r="B59" s="174">
        <v>408483</v>
      </c>
      <c r="C59" s="174">
        <v>414921.40040367929</v>
      </c>
      <c r="D59" s="174">
        <v>409059.55060179869</v>
      </c>
      <c r="E59" s="174">
        <v>409011.8626172287</v>
      </c>
      <c r="F59" s="174">
        <v>409011.8626172287</v>
      </c>
      <c r="G59" s="173"/>
      <c r="H59" s="175" t="s">
        <v>84</v>
      </c>
      <c r="I59" s="172"/>
      <c r="J59" s="174"/>
      <c r="K59" s="174"/>
      <c r="L59" s="174"/>
      <c r="M59" s="174"/>
      <c r="N59" s="72"/>
      <c r="O59" s="72"/>
      <c r="P59" s="72"/>
      <c r="Q59" s="72"/>
      <c r="R59" s="72"/>
      <c r="S59" s="2"/>
    </row>
    <row r="60" spans="1:19" x14ac:dyDescent="0.2">
      <c r="A60" s="175" t="s">
        <v>85</v>
      </c>
      <c r="B60" s="174">
        <v>433294</v>
      </c>
      <c r="C60" s="174">
        <v>441235.19965426979</v>
      </c>
      <c r="D60" s="174">
        <v>438836.29477889463</v>
      </c>
      <c r="E60" s="174">
        <v>440581.51855804172</v>
      </c>
      <c r="F60" s="174">
        <v>440581.51855804172</v>
      </c>
      <c r="G60" s="173"/>
      <c r="H60" s="175" t="s">
        <v>85</v>
      </c>
      <c r="I60" s="172"/>
      <c r="J60" s="174"/>
      <c r="K60" s="174"/>
      <c r="L60" s="174"/>
      <c r="M60" s="174"/>
      <c r="N60" s="72"/>
      <c r="O60" s="72"/>
      <c r="P60" s="72"/>
      <c r="Q60" s="72"/>
      <c r="R60" s="72"/>
      <c r="S60" s="2"/>
    </row>
    <row r="61" spans="1:19" x14ac:dyDescent="0.2">
      <c r="A61" s="175" t="s">
        <v>86</v>
      </c>
      <c r="B61" s="174">
        <v>374906</v>
      </c>
      <c r="C61" s="174">
        <v>380250.16328875837</v>
      </c>
      <c r="D61" s="174">
        <v>376335.63327659649</v>
      </c>
      <c r="E61" s="174">
        <v>377249.2956394577</v>
      </c>
      <c r="F61" s="174">
        <v>377249.2956394577</v>
      </c>
      <c r="G61" s="173"/>
      <c r="H61" s="175" t="s">
        <v>86</v>
      </c>
      <c r="I61" s="172"/>
      <c r="J61" s="174"/>
      <c r="K61" s="174"/>
      <c r="L61" s="174"/>
      <c r="M61" s="174"/>
      <c r="N61" s="72"/>
      <c r="O61" s="72"/>
      <c r="P61" s="72"/>
      <c r="Q61" s="72"/>
      <c r="R61" s="72"/>
      <c r="S61" s="2"/>
    </row>
    <row r="62" spans="1:19" x14ac:dyDescent="0.2">
      <c r="A62" s="175" t="s">
        <v>87</v>
      </c>
      <c r="B62" s="174">
        <v>373379</v>
      </c>
      <c r="C62" s="174">
        <v>380880.72799776058</v>
      </c>
      <c r="D62" s="174">
        <v>376405.87279334862</v>
      </c>
      <c r="E62" s="174">
        <v>377087.43857430271</v>
      </c>
      <c r="F62" s="174">
        <v>377087.43857430271</v>
      </c>
      <c r="G62" s="173"/>
      <c r="H62" s="175" t="s">
        <v>87</v>
      </c>
      <c r="I62" s="172"/>
      <c r="J62" s="174"/>
      <c r="K62" s="174"/>
      <c r="L62" s="174"/>
      <c r="M62" s="174"/>
      <c r="N62" s="72"/>
      <c r="O62" s="72"/>
      <c r="P62" s="72"/>
      <c r="Q62" s="72"/>
      <c r="R62" s="72"/>
      <c r="S62" s="2"/>
    </row>
    <row r="63" spans="1:19" x14ac:dyDescent="0.2">
      <c r="A63" s="175" t="s">
        <v>88</v>
      </c>
      <c r="B63" s="174">
        <v>296793</v>
      </c>
      <c r="C63" s="174">
        <v>297772.88866407698</v>
      </c>
      <c r="D63" s="174">
        <v>294755.80221706704</v>
      </c>
      <c r="E63" s="174">
        <v>294192.15444928128</v>
      </c>
      <c r="F63" s="174">
        <v>294192.15444928128</v>
      </c>
      <c r="G63" s="173"/>
      <c r="H63" s="175" t="s">
        <v>88</v>
      </c>
      <c r="I63" s="172"/>
      <c r="J63" s="174"/>
      <c r="K63" s="174"/>
      <c r="L63" s="174"/>
      <c r="M63" s="174"/>
      <c r="N63" s="72"/>
      <c r="O63" s="72"/>
      <c r="P63" s="72"/>
      <c r="Q63" s="72"/>
      <c r="R63" s="72"/>
      <c r="S63" s="2"/>
    </row>
    <row r="64" spans="1:19" x14ac:dyDescent="0.2">
      <c r="A64" s="175" t="s">
        <v>89</v>
      </c>
      <c r="B64" s="174">
        <v>343773</v>
      </c>
      <c r="C64" s="174">
        <v>351423.92708236136</v>
      </c>
      <c r="D64" s="174">
        <v>348643.94434336154</v>
      </c>
      <c r="E64" s="174">
        <v>349543.50661449594</v>
      </c>
      <c r="F64" s="174">
        <v>349543.50661449594</v>
      </c>
      <c r="G64" s="173"/>
      <c r="H64" s="175" t="s">
        <v>89</v>
      </c>
      <c r="I64" s="172"/>
      <c r="J64" s="174"/>
      <c r="K64" s="174"/>
      <c r="L64" s="174"/>
      <c r="M64" s="174"/>
      <c r="N64" s="72"/>
      <c r="O64" s="72"/>
      <c r="P64" s="72"/>
      <c r="Q64" s="72"/>
      <c r="R64" s="72"/>
      <c r="S64" s="2"/>
    </row>
    <row r="65" spans="1:19" x14ac:dyDescent="0.2">
      <c r="A65" s="175" t="s">
        <v>90</v>
      </c>
      <c r="B65" s="174">
        <v>158283</v>
      </c>
      <c r="C65" s="174">
        <v>158838.46444724913</v>
      </c>
      <c r="D65" s="174">
        <v>159137.72814612897</v>
      </c>
      <c r="E65" s="174">
        <v>159767.97977915918</v>
      </c>
      <c r="F65" s="174">
        <v>159767.97977915918</v>
      </c>
      <c r="G65" s="173"/>
      <c r="H65" s="175" t="s">
        <v>90</v>
      </c>
      <c r="I65" s="172"/>
      <c r="J65" s="174"/>
      <c r="K65" s="174"/>
      <c r="L65" s="174"/>
      <c r="M65" s="174"/>
      <c r="N65" s="72"/>
      <c r="O65" s="72"/>
      <c r="P65" s="72"/>
      <c r="Q65" s="72"/>
      <c r="R65" s="72"/>
      <c r="S65" s="2"/>
    </row>
    <row r="66" spans="1:19" x14ac:dyDescent="0.2">
      <c r="A66" s="175" t="s">
        <v>91</v>
      </c>
      <c r="B66" s="174">
        <v>62611</v>
      </c>
      <c r="C66" s="174">
        <v>62614.486291110705</v>
      </c>
      <c r="D66" s="174">
        <v>62615.161536455751</v>
      </c>
      <c r="E66" s="174">
        <v>62615.15847876943</v>
      </c>
      <c r="F66" s="174">
        <v>62615.15847876943</v>
      </c>
      <c r="G66" s="173"/>
      <c r="H66" s="175" t="s">
        <v>91</v>
      </c>
      <c r="I66" s="172"/>
      <c r="J66" s="174"/>
      <c r="K66" s="174"/>
      <c r="L66" s="174"/>
      <c r="M66" s="174"/>
      <c r="N66" s="72"/>
      <c r="O66" s="72"/>
      <c r="P66" s="72"/>
      <c r="Q66" s="72"/>
      <c r="R66" s="72"/>
      <c r="S66" s="2"/>
    </row>
    <row r="67" spans="1:19" x14ac:dyDescent="0.2">
      <c r="A67" s="175" t="s">
        <v>92</v>
      </c>
      <c r="B67" s="174">
        <v>127784</v>
      </c>
      <c r="C67" s="174">
        <v>128338.57985434151</v>
      </c>
      <c r="D67" s="174">
        <v>128622.98795055522</v>
      </c>
      <c r="E67" s="174">
        <v>129253.21785019939</v>
      </c>
      <c r="F67" s="174">
        <v>129253.21785019939</v>
      </c>
      <c r="G67" s="173"/>
      <c r="H67" s="175" t="s">
        <v>92</v>
      </c>
      <c r="I67" s="172"/>
      <c r="J67" s="174"/>
      <c r="K67" s="174"/>
      <c r="L67" s="174"/>
      <c r="M67" s="174"/>
      <c r="N67" s="72"/>
      <c r="O67" s="72"/>
      <c r="P67" s="72"/>
      <c r="Q67" s="72"/>
      <c r="R67" s="72"/>
      <c r="S67" s="2"/>
    </row>
    <row r="68" spans="1:19" x14ac:dyDescent="0.2">
      <c r="A68" s="175" t="s">
        <v>93</v>
      </c>
      <c r="B68" s="174">
        <v>395592</v>
      </c>
      <c r="C68" s="174">
        <v>405947.14846263017</v>
      </c>
      <c r="D68" s="174">
        <v>399583.95113638876</v>
      </c>
      <c r="E68" s="174">
        <v>401078.04333628813</v>
      </c>
      <c r="F68" s="174">
        <v>401078.04333628813</v>
      </c>
      <c r="G68" s="173"/>
      <c r="H68" s="175" t="s">
        <v>93</v>
      </c>
      <c r="I68" s="172"/>
      <c r="J68" s="174"/>
      <c r="K68" s="174"/>
      <c r="L68" s="174"/>
      <c r="M68" s="174"/>
      <c r="N68" s="72"/>
      <c r="O68" s="72"/>
      <c r="P68" s="72"/>
      <c r="Q68" s="72"/>
      <c r="R68" s="72"/>
      <c r="S68" s="2"/>
    </row>
    <row r="69" spans="1:19" x14ac:dyDescent="0.2">
      <c r="A69" s="175" t="s">
        <v>94</v>
      </c>
      <c r="B69" s="174">
        <v>860315</v>
      </c>
      <c r="C69" s="174">
        <v>863338.35886203696</v>
      </c>
      <c r="D69" s="174">
        <v>862239.1395755416</v>
      </c>
      <c r="E69" s="174">
        <v>862680</v>
      </c>
      <c r="F69" s="174">
        <v>862680</v>
      </c>
      <c r="G69" s="173"/>
      <c r="H69" s="175" t="s">
        <v>94</v>
      </c>
      <c r="I69" s="172"/>
      <c r="J69" s="174"/>
      <c r="K69" s="174"/>
      <c r="L69" s="174"/>
      <c r="M69" s="174"/>
      <c r="N69" s="134"/>
      <c r="O69" s="134"/>
      <c r="P69" s="134"/>
      <c r="Q69" s="2"/>
      <c r="R69" s="2"/>
      <c r="S69" s="2"/>
    </row>
    <row r="70" spans="1:19" x14ac:dyDescent="0.2">
      <c r="A70" s="177" t="s">
        <v>95</v>
      </c>
      <c r="B70" s="174">
        <v>522225</v>
      </c>
      <c r="C70" s="174">
        <v>532019.82055424864</v>
      </c>
      <c r="D70" s="174">
        <v>529921.55304382462</v>
      </c>
      <c r="E70" s="174">
        <v>532305.54096959904</v>
      </c>
      <c r="F70" s="174">
        <v>532305.54096959904</v>
      </c>
      <c r="G70" s="173"/>
      <c r="H70" s="177" t="s">
        <v>95</v>
      </c>
      <c r="I70" s="172"/>
      <c r="J70" s="174"/>
      <c r="K70" s="174"/>
      <c r="L70" s="174"/>
      <c r="M70" s="174"/>
      <c r="N70" s="134"/>
      <c r="O70" s="134"/>
      <c r="P70" s="134"/>
      <c r="Q70" s="2"/>
      <c r="R70" s="2"/>
      <c r="S70" s="2"/>
    </row>
    <row r="71" spans="1:19" x14ac:dyDescent="0.2">
      <c r="A71" s="73"/>
      <c r="B71" s="85"/>
      <c r="C71" s="85"/>
      <c r="D71" s="85"/>
      <c r="E71" s="85"/>
      <c r="F71" s="85"/>
      <c r="G71" s="16"/>
      <c r="H71" s="16"/>
      <c r="I71" s="16"/>
      <c r="J71" s="16"/>
      <c r="K71" s="16"/>
      <c r="L71" s="16"/>
      <c r="M71" s="2"/>
    </row>
    <row r="72" spans="1:19" x14ac:dyDescent="0.2">
      <c r="A72" s="16"/>
      <c r="B72" s="74"/>
      <c r="C72" s="74"/>
      <c r="D72" s="74"/>
      <c r="E72" s="74"/>
      <c r="F72" s="74"/>
      <c r="G72" s="16"/>
      <c r="H72" s="75"/>
      <c r="I72" s="76"/>
      <c r="J72" s="16"/>
      <c r="K72" s="16"/>
      <c r="L72" s="16"/>
    </row>
    <row r="73" spans="1:19" x14ac:dyDescent="0.2">
      <c r="A73" s="49" t="s">
        <v>63</v>
      </c>
      <c r="B73" s="77"/>
      <c r="C73" s="77"/>
      <c r="D73" s="77"/>
      <c r="E73" s="77"/>
      <c r="F73" s="77"/>
      <c r="G73" s="62"/>
      <c r="H73" s="16"/>
      <c r="I73" s="16"/>
      <c r="J73" s="16"/>
      <c r="K73" s="16"/>
      <c r="L73" s="16"/>
    </row>
    <row r="74" spans="1:19" x14ac:dyDescent="0.2">
      <c r="A74" s="78">
        <f>B10</f>
        <v>0</v>
      </c>
      <c r="B74" s="79"/>
      <c r="C74" s="153">
        <v>2016</v>
      </c>
      <c r="D74" s="153">
        <v>2017</v>
      </c>
      <c r="E74" s="153">
        <v>2018</v>
      </c>
      <c r="F74" s="153">
        <v>2019</v>
      </c>
      <c r="G74" s="154">
        <v>2020</v>
      </c>
      <c r="H74" s="148"/>
      <c r="I74" s="16"/>
      <c r="J74" s="16"/>
      <c r="K74" s="16"/>
      <c r="L74" s="16"/>
    </row>
    <row r="75" spans="1:19" x14ac:dyDescent="0.2">
      <c r="A75" s="157" t="s">
        <v>108</v>
      </c>
      <c r="B75" s="80">
        <f>B$10</f>
        <v>0</v>
      </c>
      <c r="C75" s="24">
        <f>'Prognos 2017'!D$36</f>
        <v>3865.5921750449706</v>
      </c>
      <c r="D75" s="24">
        <f>'Prognos 2018'!D$36</f>
        <v>3865.5921750449706</v>
      </c>
      <c r="E75" s="24">
        <f>'Prognos 2019'!D$36</f>
        <v>3865.5921750449706</v>
      </c>
      <c r="F75" s="24">
        <f>'Prognos 2020'!D$36</f>
        <v>3865.5921750449706</v>
      </c>
      <c r="G75" s="65">
        <f>'Prognos 2021'!D$36</f>
        <v>3865.5921750449706</v>
      </c>
      <c r="H75" s="16"/>
      <c r="I75" s="16"/>
      <c r="J75" s="16"/>
      <c r="K75" s="16"/>
      <c r="L75" s="16"/>
    </row>
    <row r="76" spans="1:19" x14ac:dyDescent="0.2">
      <c r="A76" s="66" t="s">
        <v>60</v>
      </c>
      <c r="B76" s="80">
        <f>B$10</f>
        <v>0</v>
      </c>
      <c r="C76" s="24">
        <f>'Prognos 2017'!H$36</f>
        <v>3865.5921750449706</v>
      </c>
      <c r="D76" s="24">
        <f>'Prognos 2018'!H$36</f>
        <v>0</v>
      </c>
      <c r="E76" s="24">
        <f>'Prognos 2019'!H$36</f>
        <v>0</v>
      </c>
      <c r="F76" s="24">
        <f>'Prognos 2020'!H$36</f>
        <v>0</v>
      </c>
      <c r="G76" s="65">
        <f>'Prognos 2021'!H$36</f>
        <v>0</v>
      </c>
      <c r="H76" s="16"/>
      <c r="I76" s="16"/>
      <c r="J76" s="16"/>
      <c r="K76" s="16"/>
      <c r="L76" s="16"/>
    </row>
    <row r="77" spans="1:19" x14ac:dyDescent="0.2">
      <c r="A77" s="158"/>
      <c r="B77" s="57"/>
      <c r="C77" s="159"/>
      <c r="D77" s="57"/>
      <c r="E77" s="57"/>
      <c r="F77" s="57"/>
      <c r="G77" s="81"/>
      <c r="H77" s="16"/>
      <c r="I77" s="16"/>
      <c r="J77" s="16"/>
      <c r="K77" s="16"/>
      <c r="L77" s="16"/>
    </row>
    <row r="81" spans="2:6" x14ac:dyDescent="0.2">
      <c r="B81" s="50"/>
      <c r="C81" s="50"/>
      <c r="D81" s="50"/>
      <c r="E81" s="50"/>
      <c r="F81" s="50"/>
    </row>
    <row r="82" spans="2:6" x14ac:dyDescent="0.2">
      <c r="B82" s="50"/>
      <c r="C82" s="50"/>
      <c r="D82" s="50"/>
      <c r="E82" s="50"/>
      <c r="F82" s="50"/>
    </row>
  </sheetData>
  <phoneticPr fontId="7" type="noConversion"/>
  <printOptions headings="1" gridLines="1"/>
  <pageMargins left="0.23622047244094491" right="0.23622047244094491" top="0.74803149606299213" bottom="0.74803149606299213" header="0.31496062992125984" footer="0.31496062992125984"/>
  <pageSetup paperSize="9" scale="71" orientation="portrait" r:id="rId1"/>
  <headerFooter alignWithMargins="0"/>
  <cellWatches>
    <cellWatch r="B10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D1" sqref="D1"/>
    </sheetView>
  </sheetViews>
  <sheetFormatPr defaultRowHeight="12.75" x14ac:dyDescent="0.2"/>
  <sheetData>
    <row r="1" spans="1:4" x14ac:dyDescent="0.2">
      <c r="A1" s="138" t="s">
        <v>103</v>
      </c>
      <c r="D1" s="52">
        <f>Inledning!B10</f>
        <v>0</v>
      </c>
    </row>
    <row r="2" spans="1:4" x14ac:dyDescent="0.2">
      <c r="D2" s="52">
        <f>Inledning!B11</f>
        <v>0</v>
      </c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&amp;L&amp;"Arial,Fet"Bilaga 8 Utgiftsprognos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view="pageBreakPreview" topLeftCell="A15" zoomScaleNormal="100" zoomScaleSheetLayoutView="100" workbookViewId="0">
      <selection activeCell="C53" sqref="C53"/>
    </sheetView>
  </sheetViews>
  <sheetFormatPr defaultRowHeight="12.75" x14ac:dyDescent="0.2"/>
  <cols>
    <col min="1" max="1" width="24.42578125" customWidth="1"/>
    <col min="2" max="8" width="10.7109375" customWidth="1"/>
    <col min="9" max="9" width="10.140625" bestFit="1" customWidth="1"/>
  </cols>
  <sheetData>
    <row r="1" spans="1:10" x14ac:dyDescent="0.2">
      <c r="A1" s="84" t="s">
        <v>116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">
      <c r="A2" s="16" t="s">
        <v>41</v>
      </c>
      <c r="B2" s="16">
        <f>Inledning!B10</f>
        <v>0</v>
      </c>
      <c r="C2" s="16">
        <f>Inledning!B11</f>
        <v>0</v>
      </c>
      <c r="D2" s="16"/>
      <c r="E2" s="16"/>
      <c r="F2" s="16"/>
      <c r="G2" s="16"/>
      <c r="H2" s="16"/>
      <c r="I2" s="16"/>
      <c r="J2" s="16"/>
    </row>
    <row r="3" spans="1:10" ht="13.5" thickBot="1" x14ac:dyDescent="0.25">
      <c r="A3" s="16"/>
      <c r="B3" s="16" t="s">
        <v>65</v>
      </c>
      <c r="C3" s="16"/>
      <c r="D3" s="86"/>
      <c r="E3" s="16"/>
      <c r="F3" s="16" t="s">
        <v>37</v>
      </c>
      <c r="G3" s="16"/>
      <c r="H3" s="16"/>
      <c r="I3" s="16"/>
      <c r="J3" s="16"/>
    </row>
    <row r="4" spans="1:10" x14ac:dyDescent="0.2">
      <c r="A4" s="87" t="s">
        <v>36</v>
      </c>
      <c r="B4" s="88" t="s">
        <v>13</v>
      </c>
      <c r="C4" s="89" t="s">
        <v>13</v>
      </c>
      <c r="D4" s="90" t="s">
        <v>14</v>
      </c>
      <c r="E4" s="16"/>
      <c r="F4" s="88" t="s">
        <v>13</v>
      </c>
      <c r="G4" s="89" t="s">
        <v>13</v>
      </c>
      <c r="H4" s="90" t="s">
        <v>14</v>
      </c>
      <c r="I4" s="16"/>
      <c r="J4" s="16"/>
    </row>
    <row r="5" spans="1:10" x14ac:dyDescent="0.2">
      <c r="A5" s="91"/>
      <c r="B5" s="92" t="s">
        <v>26</v>
      </c>
      <c r="C5" s="93" t="s">
        <v>26</v>
      </c>
      <c r="D5" s="94" t="s">
        <v>27</v>
      </c>
      <c r="E5" s="60"/>
      <c r="F5" s="92" t="s">
        <v>26</v>
      </c>
      <c r="G5" s="93" t="s">
        <v>26</v>
      </c>
      <c r="H5" s="94" t="s">
        <v>27</v>
      </c>
      <c r="I5" s="16"/>
      <c r="J5" s="16"/>
    </row>
    <row r="6" spans="1:10" ht="13.5" thickBot="1" x14ac:dyDescent="0.25">
      <c r="A6" s="95" t="s">
        <v>3</v>
      </c>
      <c r="B6" s="92" t="s">
        <v>0</v>
      </c>
      <c r="C6" s="93" t="s">
        <v>1</v>
      </c>
      <c r="D6" s="96" t="s">
        <v>28</v>
      </c>
      <c r="E6" s="60"/>
      <c r="F6" s="97" t="s">
        <v>0</v>
      </c>
      <c r="G6" s="98" t="s">
        <v>1</v>
      </c>
      <c r="H6" s="99" t="s">
        <v>28</v>
      </c>
      <c r="I6" s="16"/>
      <c r="J6" s="16"/>
    </row>
    <row r="7" spans="1:10" x14ac:dyDescent="0.2">
      <c r="A7" s="100" t="s">
        <v>20</v>
      </c>
      <c r="B7" s="101">
        <v>1</v>
      </c>
      <c r="C7" s="102">
        <v>1</v>
      </c>
      <c r="D7" s="103">
        <f>((B7*Inledning!$B$21)+(C7*Inledning!$C$21))/1000</f>
        <v>51.708633989061447</v>
      </c>
      <c r="E7" s="60"/>
      <c r="F7" s="101">
        <v>1</v>
      </c>
      <c r="G7" s="102">
        <v>1</v>
      </c>
      <c r="H7" s="103">
        <f>((F7*Inledning!$B$21)+(G7*Inledning!$C$21))/1000</f>
        <v>51.708633989061447</v>
      </c>
      <c r="I7" s="16"/>
      <c r="J7" s="16"/>
    </row>
    <row r="8" spans="1:10" x14ac:dyDescent="0.2">
      <c r="A8" s="100" t="s">
        <v>16</v>
      </c>
      <c r="B8" s="104">
        <v>1</v>
      </c>
      <c r="C8" s="105">
        <v>1</v>
      </c>
      <c r="D8" s="106">
        <f>((B8*Inledning!$B$21)+(C8*Inledning!$C$21))/1000</f>
        <v>51.708633989061447</v>
      </c>
      <c r="E8" s="60"/>
      <c r="F8" s="104">
        <v>1</v>
      </c>
      <c r="G8" s="105">
        <v>1</v>
      </c>
      <c r="H8" s="106">
        <f>((F8*Inledning!$B$21)+(G8*Inledning!$C$21))/1000</f>
        <v>51.708633989061447</v>
      </c>
      <c r="I8" s="16"/>
      <c r="J8" s="16"/>
    </row>
    <row r="9" spans="1:10" x14ac:dyDescent="0.2">
      <c r="A9" s="100" t="s">
        <v>15</v>
      </c>
      <c r="B9" s="104">
        <v>1</v>
      </c>
      <c r="C9" s="105">
        <v>1</v>
      </c>
      <c r="D9" s="106">
        <f>((B9*Inledning!$B$21)+(C9*Inledning!$C$21))/1000</f>
        <v>51.708633989061447</v>
      </c>
      <c r="E9" s="60"/>
      <c r="F9" s="104">
        <v>1</v>
      </c>
      <c r="G9" s="105">
        <v>1</v>
      </c>
      <c r="H9" s="106">
        <f>((F9*Inledning!$B$21)+(G9*Inledning!$C$21))/1000</f>
        <v>51.708633989061447</v>
      </c>
      <c r="I9" s="16"/>
      <c r="J9" s="16"/>
    </row>
    <row r="10" spans="1:10" ht="13.5" customHeight="1" x14ac:dyDescent="0.2">
      <c r="A10" s="107" t="s">
        <v>21</v>
      </c>
      <c r="B10" s="104">
        <v>1</v>
      </c>
      <c r="C10" s="105">
        <v>1</v>
      </c>
      <c r="D10" s="106">
        <f>((B10*Inledning!$B$21)+(C10*Inledning!$C$21))/1000</f>
        <v>51.708633989061447</v>
      </c>
      <c r="E10" s="16"/>
      <c r="F10" s="104">
        <v>1</v>
      </c>
      <c r="G10" s="105">
        <v>1</v>
      </c>
      <c r="H10" s="106">
        <f>((F10*Inledning!$B$21)+(G10*Inledning!$C$21))/1000</f>
        <v>51.708633989061447</v>
      </c>
      <c r="I10" s="16"/>
      <c r="J10" s="16"/>
    </row>
    <row r="11" spans="1:10" ht="14.25" customHeight="1" x14ac:dyDescent="0.2">
      <c r="A11" s="24" t="s">
        <v>22</v>
      </c>
      <c r="B11" s="104">
        <v>1</v>
      </c>
      <c r="C11" s="105">
        <v>1</v>
      </c>
      <c r="D11" s="106">
        <f>((B11*Inledning!$B$22)+(C11*Inledning!$C$22))/1000</f>
        <v>98.404826607235421</v>
      </c>
      <c r="E11" s="16"/>
      <c r="F11" s="104">
        <v>1</v>
      </c>
      <c r="G11" s="105">
        <v>1</v>
      </c>
      <c r="H11" s="106">
        <f>((F11*Inledning!$B$22)+(G11*Inledning!$C$22))/1000</f>
        <v>98.404826607235421</v>
      </c>
      <c r="I11" s="16"/>
      <c r="J11" s="16"/>
    </row>
    <row r="12" spans="1:10" ht="14.25" customHeight="1" x14ac:dyDescent="0.2">
      <c r="A12" s="24" t="s">
        <v>17</v>
      </c>
      <c r="B12" s="104">
        <v>1</v>
      </c>
      <c r="C12" s="105">
        <v>1</v>
      </c>
      <c r="D12" s="106">
        <f>((B12*Inledning!$B$22)+(C12*Inledning!$C$22))/1000</f>
        <v>98.404826607235421</v>
      </c>
      <c r="E12" s="16"/>
      <c r="F12" s="104">
        <v>1</v>
      </c>
      <c r="G12" s="105">
        <v>1</v>
      </c>
      <c r="H12" s="106">
        <f>((F12*Inledning!$B$22)+(G12*Inledning!$C$22))/1000</f>
        <v>98.404826607235421</v>
      </c>
      <c r="I12" s="16"/>
      <c r="J12" s="16"/>
    </row>
    <row r="13" spans="1:10" x14ac:dyDescent="0.2">
      <c r="A13" s="24" t="s">
        <v>18</v>
      </c>
      <c r="B13" s="104">
        <v>1</v>
      </c>
      <c r="C13" s="105">
        <v>1</v>
      </c>
      <c r="D13" s="106">
        <f>((B13*Inledning!$B$22)+(C13*Inledning!$C$22))/1000</f>
        <v>98.404826607235421</v>
      </c>
      <c r="E13" s="16"/>
      <c r="F13" s="104">
        <v>1</v>
      </c>
      <c r="G13" s="105">
        <v>1</v>
      </c>
      <c r="H13" s="106">
        <f>((F13*Inledning!$B$22)+(G13*Inledning!$C$22))/1000</f>
        <v>98.404826607235421</v>
      </c>
      <c r="I13" s="16"/>
      <c r="J13" s="16"/>
    </row>
    <row r="14" spans="1:10" x14ac:dyDescent="0.2">
      <c r="A14" s="24" t="s">
        <v>19</v>
      </c>
      <c r="B14" s="104">
        <v>1</v>
      </c>
      <c r="C14" s="105">
        <v>1</v>
      </c>
      <c r="D14" s="106">
        <f>((B14*Inledning!$B$23)+(C14*Inledning!$C$23))/1000</f>
        <v>105.91148659755989</v>
      </c>
      <c r="E14" s="16"/>
      <c r="F14" s="104">
        <v>1</v>
      </c>
      <c r="G14" s="105">
        <v>1</v>
      </c>
      <c r="H14" s="106">
        <f>((F14*Inledning!$B$23)+(G14*Inledning!$C$23))/1000</f>
        <v>105.91148659755989</v>
      </c>
      <c r="I14" s="16"/>
      <c r="J14" s="16"/>
    </row>
    <row r="15" spans="1:10" x14ac:dyDescent="0.2">
      <c r="A15" s="24" t="s">
        <v>23</v>
      </c>
      <c r="B15" s="104">
        <v>1</v>
      </c>
      <c r="C15" s="105">
        <v>1</v>
      </c>
      <c r="D15" s="106">
        <f>((B15*Inledning!$B$24)+(C15*Inledning!$C$24))/1000</f>
        <v>101.60711369452065</v>
      </c>
      <c r="E15" s="16"/>
      <c r="F15" s="104">
        <v>1</v>
      </c>
      <c r="G15" s="105">
        <v>1</v>
      </c>
      <c r="H15" s="106">
        <f>((F15*Inledning!$B$24)+(G15*Inledning!$C$24))/1000</f>
        <v>101.60711369452065</v>
      </c>
      <c r="I15" s="16"/>
      <c r="J15" s="16"/>
    </row>
    <row r="16" spans="1:10" x14ac:dyDescent="0.2">
      <c r="A16" s="24" t="s">
        <v>24</v>
      </c>
      <c r="B16" s="104">
        <v>1</v>
      </c>
      <c r="C16" s="105">
        <v>1</v>
      </c>
      <c r="D16" s="106">
        <f>((B16*Inledning!$B$25)+(C16*Inledning!$C$25))/1000</f>
        <v>140.56584728142482</v>
      </c>
      <c r="E16" s="16"/>
      <c r="F16" s="104">
        <v>1</v>
      </c>
      <c r="G16" s="105">
        <v>1</v>
      </c>
      <c r="H16" s="106">
        <f>((F16*Inledning!$B$25)+(G16*Inledning!$C$25))/1000</f>
        <v>140.56584728142482</v>
      </c>
      <c r="I16" s="16"/>
      <c r="J16" s="16"/>
    </row>
    <row r="17" spans="1:10" x14ac:dyDescent="0.2">
      <c r="A17" s="24" t="s">
        <v>25</v>
      </c>
      <c r="B17" s="104">
        <v>1</v>
      </c>
      <c r="C17" s="105">
        <v>1</v>
      </c>
      <c r="D17" s="106">
        <f>((B17*Inledning!$B$26)+(C17*Inledning!$C$26))/1000</f>
        <v>77.972477640617981</v>
      </c>
      <c r="E17" s="16"/>
      <c r="F17" s="104">
        <v>1</v>
      </c>
      <c r="G17" s="105">
        <v>1</v>
      </c>
      <c r="H17" s="106">
        <f>((F17*Inledning!$B$26)+(G17*Inledning!$C$26))/1000</f>
        <v>77.972477640617981</v>
      </c>
      <c r="I17" s="16"/>
      <c r="J17" s="16"/>
    </row>
    <row r="18" spans="1:10" x14ac:dyDescent="0.2">
      <c r="A18" s="53" t="s">
        <v>96</v>
      </c>
      <c r="B18" s="104">
        <v>1</v>
      </c>
      <c r="C18" s="105">
        <v>1</v>
      </c>
      <c r="D18" s="106">
        <f>((B18*Inledning!$B$27)+(C18*Inledning!$C$27))/1000</f>
        <v>106.324465815628</v>
      </c>
      <c r="E18" s="16"/>
      <c r="F18" s="104">
        <v>1</v>
      </c>
      <c r="G18" s="105">
        <v>1</v>
      </c>
      <c r="H18" s="106">
        <f>((F18*Inledning!$B$27)+(G18*Inledning!$C$27))/1000</f>
        <v>106.324465815628</v>
      </c>
      <c r="I18" s="16"/>
      <c r="J18" s="16"/>
    </row>
    <row r="19" spans="1:10" x14ac:dyDescent="0.2">
      <c r="A19" s="24" t="s">
        <v>4</v>
      </c>
      <c r="B19" s="104">
        <v>1</v>
      </c>
      <c r="C19" s="105">
        <v>1</v>
      </c>
      <c r="D19" s="106">
        <f>((B19*Inledning!$B$28)+(C19*Inledning!$C$28))/1000</f>
        <v>77.700169121456824</v>
      </c>
      <c r="E19" s="16"/>
      <c r="F19" s="104">
        <v>1</v>
      </c>
      <c r="G19" s="105">
        <v>1</v>
      </c>
      <c r="H19" s="106">
        <f>((F19*Inledning!$B$28)+(G19*Inledning!$C$28))/1000</f>
        <v>77.700169121456824</v>
      </c>
      <c r="I19" s="16"/>
      <c r="J19" s="16"/>
    </row>
    <row r="20" spans="1:10" x14ac:dyDescent="0.2">
      <c r="A20" s="24" t="s">
        <v>5</v>
      </c>
      <c r="B20" s="104">
        <v>1</v>
      </c>
      <c r="C20" s="105">
        <v>1</v>
      </c>
      <c r="D20" s="106">
        <f>((B20*Inledning!$B$29)+(C20*Inledning!$C$29))/1000</f>
        <v>243.44659788566116</v>
      </c>
      <c r="E20" s="16"/>
      <c r="F20" s="104">
        <v>1</v>
      </c>
      <c r="G20" s="105">
        <v>1</v>
      </c>
      <c r="H20" s="106">
        <f>((F20*Inledning!$B$29)+(G20*Inledning!$C$29))/1000</f>
        <v>243.44659788566116</v>
      </c>
      <c r="I20" s="16"/>
      <c r="J20" s="16"/>
    </row>
    <row r="21" spans="1:10" x14ac:dyDescent="0.2">
      <c r="A21" s="24" t="s">
        <v>6</v>
      </c>
      <c r="B21" s="104">
        <v>1</v>
      </c>
      <c r="C21" s="105">
        <v>1</v>
      </c>
      <c r="D21" s="106">
        <f>((B21*Inledning!$B$30)+(C21*Inledning!$C$30))/1000</f>
        <v>306.96624960988316</v>
      </c>
      <c r="E21" s="16"/>
      <c r="F21" s="104">
        <v>1</v>
      </c>
      <c r="G21" s="105">
        <v>1</v>
      </c>
      <c r="H21" s="106">
        <f>((F21*Inledning!$B$30)+(G21*Inledning!$C$30))/1000</f>
        <v>306.96624960988316</v>
      </c>
      <c r="I21" s="16"/>
      <c r="J21" s="16"/>
    </row>
    <row r="22" spans="1:10" x14ac:dyDescent="0.2">
      <c r="A22" s="24" t="s">
        <v>7</v>
      </c>
      <c r="B22" s="104">
        <v>1</v>
      </c>
      <c r="C22" s="105">
        <v>1</v>
      </c>
      <c r="D22" s="106">
        <f>((B22*Inledning!$B$31)+(C22*Inledning!$C$31))/1000</f>
        <v>213.03006907445035</v>
      </c>
      <c r="E22" s="16"/>
      <c r="F22" s="104">
        <v>1</v>
      </c>
      <c r="G22" s="105">
        <v>1</v>
      </c>
      <c r="H22" s="106">
        <f>((F22*Inledning!$B$31)+(G22*Inledning!$C$31))/1000</f>
        <v>213.03006907445035</v>
      </c>
      <c r="I22" s="16"/>
      <c r="J22" s="16"/>
    </row>
    <row r="23" spans="1:10" x14ac:dyDescent="0.2">
      <c r="A23" s="24" t="s">
        <v>8</v>
      </c>
      <c r="B23" s="104">
        <v>1</v>
      </c>
      <c r="C23" s="105">
        <v>1</v>
      </c>
      <c r="D23" s="106">
        <f>((B23*Inledning!$B$32)+(C23*Inledning!$C$32))/1000</f>
        <v>497.07709253104929</v>
      </c>
      <c r="E23" s="16"/>
      <c r="F23" s="104">
        <v>1</v>
      </c>
      <c r="G23" s="105">
        <v>1</v>
      </c>
      <c r="H23" s="106">
        <f>((F23*Inledning!$B$32)+(G23*Inledning!$C$32))/1000</f>
        <v>497.07709253104929</v>
      </c>
      <c r="I23" s="16"/>
      <c r="J23" s="16"/>
    </row>
    <row r="24" spans="1:10" x14ac:dyDescent="0.2">
      <c r="A24" s="24" t="s">
        <v>9</v>
      </c>
      <c r="B24" s="104">
        <v>1</v>
      </c>
      <c r="C24" s="105">
        <v>1</v>
      </c>
      <c r="D24" s="106">
        <f>((B24*Inledning!$B$33)+(C24*Inledning!$C$33))/1000</f>
        <v>450.55139614503412</v>
      </c>
      <c r="E24" s="16"/>
      <c r="F24" s="104">
        <v>1</v>
      </c>
      <c r="G24" s="105">
        <v>1</v>
      </c>
      <c r="H24" s="106">
        <f>((F24*Inledning!$B$33)+(G24*Inledning!$C$33))/1000</f>
        <v>450.55139614503412</v>
      </c>
      <c r="I24" s="16"/>
      <c r="J24" s="16"/>
    </row>
    <row r="25" spans="1:10" x14ac:dyDescent="0.2">
      <c r="A25" s="24" t="s">
        <v>10</v>
      </c>
      <c r="B25" s="104">
        <v>1</v>
      </c>
      <c r="C25" s="105">
        <v>1</v>
      </c>
      <c r="D25" s="106">
        <f>((B25*Inledning!$B$34)+(C25*Inledning!$C$34))/1000</f>
        <v>552.76881585261856</v>
      </c>
      <c r="E25" s="16"/>
      <c r="F25" s="104">
        <v>1</v>
      </c>
      <c r="G25" s="105">
        <v>1</v>
      </c>
      <c r="H25" s="106">
        <f>((F25*Inledning!$B$34)+(G25*Inledning!$C$34))/1000</f>
        <v>552.76881585261856</v>
      </c>
      <c r="I25" s="16"/>
      <c r="J25" s="16"/>
    </row>
    <row r="26" spans="1:10" x14ac:dyDescent="0.2">
      <c r="A26" s="24" t="s">
        <v>11</v>
      </c>
      <c r="B26" s="104">
        <v>1</v>
      </c>
      <c r="C26" s="105">
        <v>1</v>
      </c>
      <c r="D26" s="106">
        <f>((B26*Inledning!$B$35)+(C26*Inledning!$C$35))/1000</f>
        <v>328.39454080110028</v>
      </c>
      <c r="E26" s="16"/>
      <c r="F26" s="104">
        <v>1</v>
      </c>
      <c r="G26" s="105">
        <v>1</v>
      </c>
      <c r="H26" s="106">
        <f>((F26*Inledning!$B$35)+(G26*Inledning!$C$35))/1000</f>
        <v>328.39454080110028</v>
      </c>
      <c r="I26" s="16"/>
      <c r="J26" s="16"/>
    </row>
    <row r="27" spans="1:10" ht="13.5" thickBot="1" x14ac:dyDescent="0.25">
      <c r="A27" s="108" t="s">
        <v>12</v>
      </c>
      <c r="B27" s="109">
        <v>1</v>
      </c>
      <c r="C27" s="110">
        <v>1</v>
      </c>
      <c r="D27" s="111">
        <f>((B27*Inledning!$B$36)+(C27*Inledning!$C$36))/1000</f>
        <v>161.22683721601314</v>
      </c>
      <c r="E27" s="16"/>
      <c r="F27" s="109">
        <v>1</v>
      </c>
      <c r="G27" s="112">
        <v>1</v>
      </c>
      <c r="H27" s="111">
        <f>((F27*Inledning!$B$36)+(G27*Inledning!$C$36))/1000</f>
        <v>161.22683721601314</v>
      </c>
      <c r="I27" s="16"/>
      <c r="J27" s="16"/>
    </row>
    <row r="28" spans="1:10" ht="18.75" customHeight="1" x14ac:dyDescent="0.2">
      <c r="A28" s="113" t="s">
        <v>2</v>
      </c>
      <c r="B28" s="114">
        <f>SUM(B7:B27)</f>
        <v>21</v>
      </c>
      <c r="C28" s="115">
        <f>SUM(C7:C27)</f>
        <v>21</v>
      </c>
      <c r="D28" s="116">
        <f>SUM(D7:D27)</f>
        <v>3865.5921750449706</v>
      </c>
      <c r="E28" s="16"/>
      <c r="F28" s="114">
        <f>SUM(F7:F27)</f>
        <v>21</v>
      </c>
      <c r="G28" s="115">
        <f>SUM(G7:G27)</f>
        <v>21</v>
      </c>
      <c r="H28" s="116">
        <f>SUM(H7:H27)</f>
        <v>3865.5921750449706</v>
      </c>
      <c r="I28" s="16"/>
      <c r="J28" s="16"/>
    </row>
    <row r="29" spans="1:10" ht="18.75" customHeight="1" x14ac:dyDescent="0.2">
      <c r="A29" s="24"/>
      <c r="B29" s="117"/>
      <c r="C29" s="118"/>
      <c r="D29" s="117"/>
      <c r="E29" s="117"/>
      <c r="F29" s="16"/>
      <c r="G29" s="16"/>
      <c r="H29" s="16"/>
      <c r="I29" s="16"/>
      <c r="J29" s="16"/>
    </row>
    <row r="30" spans="1:10" ht="13.5" thickBot="1" x14ac:dyDescent="0.25">
      <c r="A30" s="16"/>
      <c r="B30" s="16"/>
      <c r="C30" s="16"/>
      <c r="D30" s="16"/>
      <c r="E30" s="16"/>
      <c r="F30" s="16"/>
      <c r="G30" s="120"/>
      <c r="H30" s="16"/>
      <c r="I30" s="16"/>
      <c r="J30" s="16"/>
    </row>
    <row r="31" spans="1:10" ht="13.5" thickBot="1" x14ac:dyDescent="0.25">
      <c r="A31" s="24" t="s">
        <v>32</v>
      </c>
      <c r="B31" s="16"/>
      <c r="C31" s="16"/>
      <c r="D31" s="121">
        <v>0</v>
      </c>
      <c r="E31" s="16"/>
      <c r="F31" s="16"/>
      <c r="G31" s="120"/>
      <c r="H31" s="121">
        <v>0</v>
      </c>
      <c r="I31" s="16"/>
      <c r="J31" s="16"/>
    </row>
    <row r="32" spans="1:10" x14ac:dyDescent="0.2">
      <c r="A32" s="85"/>
      <c r="B32" s="85"/>
      <c r="C32" s="85"/>
      <c r="D32" s="85"/>
      <c r="E32" s="85"/>
      <c r="F32" s="16"/>
      <c r="G32" s="120"/>
      <c r="H32" s="16"/>
      <c r="I32" s="16"/>
      <c r="J32" s="16"/>
    </row>
    <row r="33" spans="1:10" x14ac:dyDescent="0.2">
      <c r="A33" s="53" t="s">
        <v>38</v>
      </c>
      <c r="B33" s="85"/>
      <c r="C33" s="85"/>
      <c r="D33" s="53">
        <f>Inledning!$C13</f>
        <v>0</v>
      </c>
      <c r="E33" s="85"/>
      <c r="F33" s="16"/>
      <c r="G33" s="120"/>
      <c r="H33" s="24">
        <f>Inledning!$C13</f>
        <v>0</v>
      </c>
      <c r="I33" s="16"/>
      <c r="J33" s="16"/>
    </row>
    <row r="34" spans="1:10" x14ac:dyDescent="0.2">
      <c r="A34" s="53" t="s">
        <v>98</v>
      </c>
      <c r="B34" s="161"/>
      <c r="C34" s="162"/>
      <c r="D34" s="163">
        <f>Inledning!$C10</f>
        <v>0</v>
      </c>
      <c r="E34" s="59"/>
      <c r="F34" s="60"/>
      <c r="G34" s="122"/>
      <c r="H34" s="119">
        <f>Inledning!$C10</f>
        <v>0</v>
      </c>
      <c r="I34" s="16"/>
      <c r="J34" s="16"/>
    </row>
    <row r="35" spans="1:10" x14ac:dyDescent="0.2">
      <c r="A35" s="53" t="s">
        <v>33</v>
      </c>
      <c r="B35" s="85"/>
      <c r="C35" s="85"/>
      <c r="D35" s="164">
        <f>D33+D34</f>
        <v>0</v>
      </c>
      <c r="E35" s="59"/>
      <c r="F35" s="60"/>
      <c r="G35" s="122"/>
      <c r="H35" s="80">
        <f>H33+H34</f>
        <v>0</v>
      </c>
      <c r="I35" s="16"/>
      <c r="J35" s="16"/>
    </row>
    <row r="36" spans="1:10" ht="13.5" thickBot="1" x14ac:dyDescent="0.25">
      <c r="A36" s="53" t="s">
        <v>118</v>
      </c>
      <c r="B36" s="85"/>
      <c r="C36" s="85"/>
      <c r="D36" s="123">
        <f>D28+D31</f>
        <v>3865.5921750449706</v>
      </c>
      <c r="E36" s="85"/>
      <c r="F36" s="85"/>
      <c r="G36" s="85"/>
      <c r="H36" s="123">
        <f>H28+H31</f>
        <v>3865.5921750449706</v>
      </c>
      <c r="I36" s="16"/>
      <c r="J36" s="16"/>
    </row>
    <row r="37" spans="1:10" ht="13.5" thickBot="1" x14ac:dyDescent="0.25">
      <c r="A37" s="53" t="s">
        <v>62</v>
      </c>
      <c r="B37" s="85"/>
      <c r="C37" s="85"/>
      <c r="D37" s="124"/>
      <c r="E37" s="85"/>
      <c r="F37" s="85"/>
      <c r="G37" s="85"/>
      <c r="H37" s="124"/>
      <c r="I37" s="16"/>
      <c r="J37" s="16"/>
    </row>
    <row r="38" spans="1:10" x14ac:dyDescent="0.2">
      <c r="A38" s="53" t="s">
        <v>56</v>
      </c>
      <c r="B38" s="85"/>
      <c r="C38" s="85"/>
      <c r="D38" s="165">
        <f>D35-D36-D37</f>
        <v>-3865.5921750449706</v>
      </c>
      <c r="E38" s="166"/>
      <c r="F38" s="126"/>
      <c r="G38" s="126"/>
      <c r="H38" s="125">
        <f>H35-H36-H37</f>
        <v>-3865.5921750449706</v>
      </c>
      <c r="I38" s="16"/>
      <c r="J38" s="16"/>
    </row>
    <row r="39" spans="1:10" x14ac:dyDescent="0.2">
      <c r="A39" s="85"/>
      <c r="B39" s="85"/>
      <c r="C39" s="85"/>
      <c r="D39" s="85"/>
      <c r="E39" s="85"/>
      <c r="F39" s="16"/>
      <c r="G39" s="16"/>
      <c r="H39" s="16"/>
      <c r="I39" s="16"/>
      <c r="J39" s="16"/>
    </row>
    <row r="40" spans="1:10" x14ac:dyDescent="0.2">
      <c r="A40" s="53" t="s">
        <v>35</v>
      </c>
      <c r="B40" s="85"/>
      <c r="C40" s="85"/>
      <c r="D40" s="53">
        <f>IF(D38&gt;0,D38,0)</f>
        <v>0</v>
      </c>
      <c r="E40" s="85"/>
      <c r="F40" s="16"/>
      <c r="G40" s="16"/>
      <c r="H40" s="24">
        <f>IF(H38&gt;0,H38,0)</f>
        <v>0</v>
      </c>
      <c r="I40" s="16"/>
      <c r="J40" s="16"/>
    </row>
    <row r="41" spans="1:10" x14ac:dyDescent="0.2">
      <c r="A41" s="47" t="s">
        <v>59</v>
      </c>
      <c r="B41" s="85"/>
      <c r="C41" s="85"/>
      <c r="D41" s="127">
        <f>D42-D40</f>
        <v>0</v>
      </c>
      <c r="E41" s="85"/>
      <c r="F41" s="16"/>
      <c r="G41" s="16"/>
      <c r="H41" s="127">
        <f>H42-H40</f>
        <v>0</v>
      </c>
      <c r="I41" s="16"/>
      <c r="J41" s="16"/>
    </row>
    <row r="42" spans="1:10" x14ac:dyDescent="0.2">
      <c r="A42" s="53" t="s">
        <v>57</v>
      </c>
      <c r="B42" s="85"/>
      <c r="C42" s="85"/>
      <c r="D42" s="53">
        <f>IF(D40=0,0,IF(D40&gt;0.1*D34,D34*0.1,D38))</f>
        <v>0</v>
      </c>
      <c r="E42" s="85"/>
      <c r="F42" s="16"/>
      <c r="G42" s="16"/>
      <c r="H42" s="24">
        <f>IF(H40=0,0,IF(H40&gt;0.1*H34,H34*0.1,H38))</f>
        <v>0</v>
      </c>
      <c r="I42" s="16"/>
      <c r="J42" s="16"/>
    </row>
    <row r="43" spans="1:10" x14ac:dyDescent="0.2">
      <c r="A43" s="85"/>
      <c r="B43" s="85"/>
      <c r="C43" s="85"/>
      <c r="D43" s="85"/>
      <c r="E43" s="85"/>
      <c r="F43" s="16"/>
      <c r="G43" s="16"/>
      <c r="H43" s="16"/>
      <c r="I43" s="16"/>
      <c r="J43" s="16"/>
    </row>
    <row r="44" spans="1:10" ht="13.5" thickBot="1" x14ac:dyDescent="0.25">
      <c r="A44" s="53" t="s">
        <v>29</v>
      </c>
      <c r="B44" s="85"/>
      <c r="C44" s="85"/>
      <c r="D44" s="163">
        <f>Inledning!$C14</f>
        <v>0</v>
      </c>
      <c r="E44" s="59"/>
      <c r="F44" s="60"/>
      <c r="G44" s="60"/>
      <c r="H44" s="119">
        <f>Inledning!$C14</f>
        <v>0</v>
      </c>
      <c r="I44" s="16"/>
      <c r="J44" s="16"/>
    </row>
    <row r="45" spans="1:10" ht="13.5" thickBot="1" x14ac:dyDescent="0.25">
      <c r="A45" s="53" t="s">
        <v>109</v>
      </c>
      <c r="B45" s="85"/>
      <c r="C45" s="85"/>
      <c r="D45" s="167"/>
      <c r="E45" s="85"/>
      <c r="F45" s="16"/>
      <c r="G45" s="16"/>
      <c r="H45" s="128"/>
      <c r="I45" s="16"/>
      <c r="J45" s="16"/>
    </row>
    <row r="46" spans="1:10" ht="13.5" thickBot="1" x14ac:dyDescent="0.25">
      <c r="A46" s="47" t="s">
        <v>31</v>
      </c>
      <c r="B46" s="85"/>
      <c r="C46" s="85"/>
      <c r="D46" s="129"/>
      <c r="E46" s="85"/>
      <c r="F46" s="16"/>
      <c r="G46" s="16"/>
      <c r="H46" s="129"/>
      <c r="I46" s="16"/>
      <c r="J46" s="16"/>
    </row>
    <row r="47" spans="1:10" x14ac:dyDescent="0.2">
      <c r="A47" s="24" t="s">
        <v>58</v>
      </c>
      <c r="B47" s="16"/>
      <c r="C47" s="16"/>
      <c r="D47" s="130">
        <f>D45+D46</f>
        <v>0</v>
      </c>
      <c r="E47" s="16"/>
      <c r="F47" s="16"/>
      <c r="G47" s="64"/>
      <c r="H47" s="130">
        <f>H45+H46</f>
        <v>0</v>
      </c>
      <c r="I47" s="16"/>
      <c r="J47" s="16"/>
    </row>
    <row r="48" spans="1:10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</row>
    <row r="49" spans="1:10" x14ac:dyDescent="0.2">
      <c r="A49" s="24" t="s">
        <v>39</v>
      </c>
      <c r="B49" s="16"/>
      <c r="C49" s="16"/>
      <c r="D49" s="16"/>
      <c r="E49" s="16"/>
      <c r="F49" s="16"/>
      <c r="G49" s="16"/>
      <c r="H49" s="16"/>
      <c r="I49" s="16"/>
      <c r="J49" s="16"/>
    </row>
    <row r="50" spans="1:10" x14ac:dyDescent="0.2">
      <c r="A50" s="53" t="s">
        <v>117</v>
      </c>
      <c r="B50" s="148"/>
      <c r="C50" s="148"/>
      <c r="D50" s="148"/>
      <c r="E50" s="148"/>
      <c r="F50" s="148"/>
      <c r="G50" s="148"/>
      <c r="H50" s="148"/>
      <c r="I50" s="16"/>
      <c r="J50" s="16"/>
    </row>
    <row r="51" spans="1:10" x14ac:dyDescent="0.2">
      <c r="A51" s="152"/>
      <c r="B51" s="148"/>
      <c r="C51" s="148"/>
      <c r="D51" s="148"/>
      <c r="E51" s="148"/>
      <c r="F51" s="148"/>
      <c r="G51" s="148"/>
      <c r="H51" s="148"/>
      <c r="I51" s="16"/>
      <c r="J51" s="16"/>
    </row>
    <row r="52" spans="1:10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</row>
    <row r="53" spans="1:10" x14ac:dyDescent="0.2">
      <c r="A53" s="4"/>
      <c r="D53" s="6"/>
    </row>
    <row r="54" spans="1:10" x14ac:dyDescent="0.2">
      <c r="A54" s="24"/>
      <c r="D54" s="17"/>
    </row>
  </sheetData>
  <phoneticPr fontId="0" type="noConversion"/>
  <printOptions gridLines="1"/>
  <pageMargins left="0.23622047244094491" right="0.23622047244094491" top="0.55118110236220474" bottom="0.35433070866141736" header="0.31496062992125984" footer="0.31496062992125984"/>
  <pageSetup paperSize="9" scale="82" orientation="landscape" r:id="rId1"/>
  <headerFooter alignWithMargins="0">
    <oddHeader>&amp;C&amp;"Arial,Fet"Bilaga 8 Utgiftsprognos</oddHeader>
    <oddFooter>&amp;C&amp;P (&amp;N)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view="pageBreakPreview" topLeftCell="A20" zoomScaleNormal="100" zoomScaleSheetLayoutView="100" workbookViewId="0">
      <selection activeCell="A50" sqref="A50:A51"/>
    </sheetView>
  </sheetViews>
  <sheetFormatPr defaultRowHeight="12.75" x14ac:dyDescent="0.2"/>
  <cols>
    <col min="1" max="1" width="24.42578125" customWidth="1"/>
    <col min="2" max="14" width="10.7109375" customWidth="1"/>
  </cols>
  <sheetData>
    <row r="1" spans="1:10" x14ac:dyDescent="0.2">
      <c r="A1" s="84" t="s">
        <v>119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">
      <c r="A2" s="16">
        <f>Inledning!B10</f>
        <v>0</v>
      </c>
      <c r="B2" s="16">
        <f>Inledning!B11</f>
        <v>0</v>
      </c>
      <c r="C2" s="16"/>
      <c r="D2" s="16"/>
      <c r="E2" s="16"/>
      <c r="F2" s="16"/>
      <c r="G2" s="16"/>
      <c r="H2" s="16"/>
      <c r="I2" s="16"/>
      <c r="J2" s="16"/>
    </row>
    <row r="3" spans="1:10" ht="13.5" thickBot="1" x14ac:dyDescent="0.25">
      <c r="A3" s="16"/>
      <c r="B3" s="16" t="s">
        <v>65</v>
      </c>
      <c r="C3" s="16"/>
      <c r="D3" s="86"/>
      <c r="E3" s="16"/>
      <c r="F3" s="16" t="s">
        <v>37</v>
      </c>
      <c r="G3" s="16"/>
      <c r="H3" s="16"/>
      <c r="I3" s="16"/>
      <c r="J3" s="16"/>
    </row>
    <row r="4" spans="1:10" x14ac:dyDescent="0.2">
      <c r="A4" s="87" t="s">
        <v>36</v>
      </c>
      <c r="B4" s="88" t="s">
        <v>13</v>
      </c>
      <c r="C4" s="89" t="s">
        <v>13</v>
      </c>
      <c r="D4" s="90" t="s">
        <v>14</v>
      </c>
      <c r="E4" s="16"/>
      <c r="F4" s="88" t="s">
        <v>13</v>
      </c>
      <c r="G4" s="89" t="s">
        <v>13</v>
      </c>
      <c r="H4" s="90" t="s">
        <v>14</v>
      </c>
      <c r="I4" s="16"/>
      <c r="J4" s="16"/>
    </row>
    <row r="5" spans="1:10" x14ac:dyDescent="0.2">
      <c r="A5" s="91"/>
      <c r="B5" s="92" t="s">
        <v>26</v>
      </c>
      <c r="C5" s="93" t="s">
        <v>26</v>
      </c>
      <c r="D5" s="94" t="s">
        <v>27</v>
      </c>
      <c r="E5" s="60"/>
      <c r="F5" s="92" t="s">
        <v>26</v>
      </c>
      <c r="G5" s="93" t="s">
        <v>26</v>
      </c>
      <c r="H5" s="94" t="s">
        <v>27</v>
      </c>
      <c r="I5" s="16"/>
      <c r="J5" s="16"/>
    </row>
    <row r="6" spans="1:10" ht="13.5" thickBot="1" x14ac:dyDescent="0.25">
      <c r="A6" s="95" t="s">
        <v>3</v>
      </c>
      <c r="B6" s="97" t="s">
        <v>0</v>
      </c>
      <c r="C6" s="98" t="s">
        <v>1</v>
      </c>
      <c r="D6" s="99" t="s">
        <v>28</v>
      </c>
      <c r="E6" s="60"/>
      <c r="F6" s="97" t="s">
        <v>0</v>
      </c>
      <c r="G6" s="98" t="s">
        <v>1</v>
      </c>
      <c r="H6" s="99" t="s">
        <v>28</v>
      </c>
      <c r="I6" s="16"/>
      <c r="J6" s="16"/>
    </row>
    <row r="7" spans="1:10" x14ac:dyDescent="0.2">
      <c r="A7" s="100" t="s">
        <v>20</v>
      </c>
      <c r="B7" s="101">
        <v>1</v>
      </c>
      <c r="C7" s="102">
        <v>1</v>
      </c>
      <c r="D7" s="103">
        <f>((B7*Inledning!B21)+(C7*Inledning!$C$21))/1000</f>
        <v>51.708633989061447</v>
      </c>
      <c r="E7" s="60"/>
      <c r="F7" s="101">
        <v>1</v>
      </c>
      <c r="G7" s="102">
        <v>1</v>
      </c>
      <c r="H7" s="103">
        <f>((F7*Inledning!$E$21)+(G7*Inledning!$F$21))/1000</f>
        <v>0</v>
      </c>
      <c r="I7" s="16"/>
      <c r="J7" s="16"/>
    </row>
    <row r="8" spans="1:10" x14ac:dyDescent="0.2">
      <c r="A8" s="100" t="s">
        <v>16</v>
      </c>
      <c r="B8" s="104">
        <v>1</v>
      </c>
      <c r="C8" s="105">
        <v>1</v>
      </c>
      <c r="D8" s="106">
        <f>((B8*Inledning!B21)+(C8*Inledning!$C$21))/1000</f>
        <v>51.708633989061447</v>
      </c>
      <c r="E8" s="60"/>
      <c r="F8" s="104">
        <v>1</v>
      </c>
      <c r="G8" s="105">
        <v>1</v>
      </c>
      <c r="H8" s="106">
        <f>((F8*Inledning!$E$21)+(G8*Inledning!$F$21))/1000</f>
        <v>0</v>
      </c>
      <c r="I8" s="16"/>
      <c r="J8" s="16"/>
    </row>
    <row r="9" spans="1:10" x14ac:dyDescent="0.2">
      <c r="A9" s="100" t="s">
        <v>15</v>
      </c>
      <c r="B9" s="104">
        <v>1</v>
      </c>
      <c r="C9" s="105">
        <v>1</v>
      </c>
      <c r="D9" s="106">
        <f>((B9*Inledning!B21)+(C9*Inledning!$C$21))/1000</f>
        <v>51.708633989061447</v>
      </c>
      <c r="E9" s="60"/>
      <c r="F9" s="104">
        <v>1</v>
      </c>
      <c r="G9" s="105">
        <v>1</v>
      </c>
      <c r="H9" s="106">
        <f>((F9*Inledning!$E$21)+(G9*Inledning!$F$21))/1000</f>
        <v>0</v>
      </c>
      <c r="I9" s="16"/>
      <c r="J9" s="16"/>
    </row>
    <row r="10" spans="1:10" x14ac:dyDescent="0.2">
      <c r="A10" s="107" t="s">
        <v>21</v>
      </c>
      <c r="B10" s="104">
        <v>1</v>
      </c>
      <c r="C10" s="105">
        <v>1</v>
      </c>
      <c r="D10" s="106">
        <f>((B10*Inledning!B21)+(C10*Inledning!$C$21))/1000</f>
        <v>51.708633989061447</v>
      </c>
      <c r="E10" s="16"/>
      <c r="F10" s="104">
        <v>1</v>
      </c>
      <c r="G10" s="105">
        <v>1</v>
      </c>
      <c r="H10" s="106">
        <f>((F10*Inledning!$E$21)+(G10*Inledning!$F$21))/1000</f>
        <v>0</v>
      </c>
      <c r="I10" s="16"/>
      <c r="J10" s="16"/>
    </row>
    <row r="11" spans="1:10" x14ac:dyDescent="0.2">
      <c r="A11" s="24" t="s">
        <v>22</v>
      </c>
      <c r="B11" s="104">
        <v>1</v>
      </c>
      <c r="C11" s="105">
        <v>1</v>
      </c>
      <c r="D11" s="106">
        <f>((B11*Inledning!$B$22)+(C11*Inledning!$C$22))/1000</f>
        <v>98.404826607235421</v>
      </c>
      <c r="E11" s="16"/>
      <c r="F11" s="104">
        <v>1</v>
      </c>
      <c r="G11" s="105">
        <v>1</v>
      </c>
      <c r="H11" s="106">
        <f>((F11*Inledning!$E$22)+(G11*Inledning!$F$22))/1000</f>
        <v>0</v>
      </c>
      <c r="I11" s="16"/>
      <c r="J11" s="16"/>
    </row>
    <row r="12" spans="1:10" ht="13.5" customHeight="1" x14ac:dyDescent="0.2">
      <c r="A12" s="24" t="s">
        <v>17</v>
      </c>
      <c r="B12" s="104">
        <v>1</v>
      </c>
      <c r="C12" s="105">
        <v>1</v>
      </c>
      <c r="D12" s="106">
        <f>((B12*Inledning!$B$22)+(C12*Inledning!$C$22))/1000</f>
        <v>98.404826607235421</v>
      </c>
      <c r="E12" s="16"/>
      <c r="F12" s="104">
        <v>1</v>
      </c>
      <c r="G12" s="105">
        <v>1</v>
      </c>
      <c r="H12" s="106">
        <f>((F12*Inledning!$E$22)+(G12*Inledning!$F$22))/1000</f>
        <v>0</v>
      </c>
      <c r="I12" s="16"/>
      <c r="J12" s="16"/>
    </row>
    <row r="13" spans="1:10" ht="14.25" customHeight="1" x14ac:dyDescent="0.2">
      <c r="A13" s="24" t="s">
        <v>18</v>
      </c>
      <c r="B13" s="104">
        <v>1</v>
      </c>
      <c r="C13" s="105">
        <v>1</v>
      </c>
      <c r="D13" s="106">
        <f>((B13*Inledning!$B$22)+(C13*Inledning!$C$22))/1000</f>
        <v>98.404826607235421</v>
      </c>
      <c r="E13" s="16"/>
      <c r="F13" s="104">
        <v>1</v>
      </c>
      <c r="G13" s="105">
        <v>1</v>
      </c>
      <c r="H13" s="106">
        <f>((F13*Inledning!$E$22)+(G13*Inledning!$F$22))/1000</f>
        <v>0</v>
      </c>
      <c r="I13" s="16"/>
      <c r="J13" s="16"/>
    </row>
    <row r="14" spans="1:10" ht="14.25" customHeight="1" x14ac:dyDescent="0.2">
      <c r="A14" s="24" t="s">
        <v>19</v>
      </c>
      <c r="B14" s="104">
        <v>1</v>
      </c>
      <c r="C14" s="105">
        <v>1</v>
      </c>
      <c r="D14" s="106">
        <f>((B14*Inledning!$B$23)+(C14*Inledning!$C$23))/1000</f>
        <v>105.91148659755989</v>
      </c>
      <c r="E14" s="16"/>
      <c r="F14" s="104">
        <v>1</v>
      </c>
      <c r="G14" s="105">
        <v>1</v>
      </c>
      <c r="H14" s="106">
        <f>((F14*Inledning!$E$23)+(G14*Inledning!$F$23))/1000</f>
        <v>0</v>
      </c>
      <c r="I14" s="16"/>
      <c r="J14" s="16"/>
    </row>
    <row r="15" spans="1:10" x14ac:dyDescent="0.2">
      <c r="A15" s="24" t="s">
        <v>23</v>
      </c>
      <c r="B15" s="104">
        <v>1</v>
      </c>
      <c r="C15" s="105">
        <v>1</v>
      </c>
      <c r="D15" s="106">
        <f>((B15*Inledning!$B$24)+(C15*Inledning!$C$24))/1000</f>
        <v>101.60711369452065</v>
      </c>
      <c r="E15" s="16"/>
      <c r="F15" s="104">
        <v>1</v>
      </c>
      <c r="G15" s="105">
        <v>1</v>
      </c>
      <c r="H15" s="106">
        <f>((F15*Inledning!$E$24)+(G15*Inledning!$F$24))/1000</f>
        <v>0</v>
      </c>
      <c r="I15" s="16"/>
      <c r="J15" s="16"/>
    </row>
    <row r="16" spans="1:10" x14ac:dyDescent="0.2">
      <c r="A16" s="24" t="s">
        <v>24</v>
      </c>
      <c r="B16" s="104">
        <v>1</v>
      </c>
      <c r="C16" s="105">
        <v>1</v>
      </c>
      <c r="D16" s="106">
        <f>((B16*Inledning!$B$25)+(C16*Inledning!$C$25))/1000</f>
        <v>140.56584728142482</v>
      </c>
      <c r="E16" s="16"/>
      <c r="F16" s="104">
        <v>1</v>
      </c>
      <c r="G16" s="105">
        <v>1</v>
      </c>
      <c r="H16" s="106">
        <f>((F16*Inledning!$E$25)+(G16*Inledning!$F$25))/1000</f>
        <v>0</v>
      </c>
      <c r="I16" s="16"/>
      <c r="J16" s="16"/>
    </row>
    <row r="17" spans="1:10" x14ac:dyDescent="0.2">
      <c r="A17" s="24" t="s">
        <v>25</v>
      </c>
      <c r="B17" s="104">
        <v>1</v>
      </c>
      <c r="C17" s="105">
        <v>1</v>
      </c>
      <c r="D17" s="106">
        <f>((B17*Inledning!$B$26)+(C17*Inledning!$C$26))/1000</f>
        <v>77.972477640617981</v>
      </c>
      <c r="E17" s="16"/>
      <c r="F17" s="104">
        <v>1</v>
      </c>
      <c r="G17" s="105">
        <v>1</v>
      </c>
      <c r="H17" s="106">
        <f>((F17*Inledning!$E$26)+(G17*Inledning!$F$26))/1000</f>
        <v>0</v>
      </c>
      <c r="I17" s="16"/>
      <c r="J17" s="16"/>
    </row>
    <row r="18" spans="1:10" x14ac:dyDescent="0.2">
      <c r="A18" s="53" t="s">
        <v>96</v>
      </c>
      <c r="B18" s="104">
        <v>1</v>
      </c>
      <c r="C18" s="105">
        <v>1</v>
      </c>
      <c r="D18" s="106">
        <f>((B18*Inledning!$B$27)+(C18*Inledning!$C$27))/1000</f>
        <v>106.324465815628</v>
      </c>
      <c r="E18" s="16"/>
      <c r="F18" s="104">
        <v>1</v>
      </c>
      <c r="G18" s="105">
        <v>1</v>
      </c>
      <c r="H18" s="106">
        <f>((F18*Inledning!$E$27)+(G18*Inledning!$F$27))/1000</f>
        <v>0</v>
      </c>
      <c r="I18" s="16"/>
      <c r="J18" s="16"/>
    </row>
    <row r="19" spans="1:10" x14ac:dyDescent="0.2">
      <c r="A19" s="24" t="s">
        <v>4</v>
      </c>
      <c r="B19" s="104">
        <v>1</v>
      </c>
      <c r="C19" s="105">
        <v>1</v>
      </c>
      <c r="D19" s="106">
        <f>((B19*Inledning!$B$28)+(C19*Inledning!$C$28))/1000</f>
        <v>77.700169121456824</v>
      </c>
      <c r="E19" s="16"/>
      <c r="F19" s="104">
        <v>1</v>
      </c>
      <c r="G19" s="105">
        <v>1</v>
      </c>
      <c r="H19" s="106">
        <f>((F19*Inledning!$E$28)+(G19*Inledning!$F$28))/1000</f>
        <v>0</v>
      </c>
      <c r="I19" s="16"/>
      <c r="J19" s="16"/>
    </row>
    <row r="20" spans="1:10" x14ac:dyDescent="0.2">
      <c r="A20" s="24" t="s">
        <v>5</v>
      </c>
      <c r="B20" s="104">
        <v>1</v>
      </c>
      <c r="C20" s="105">
        <v>1</v>
      </c>
      <c r="D20" s="106">
        <f>((B20*Inledning!$B$29)+(C20*Inledning!$C$29))/1000</f>
        <v>243.44659788566116</v>
      </c>
      <c r="E20" s="16"/>
      <c r="F20" s="104">
        <v>1</v>
      </c>
      <c r="G20" s="105">
        <v>1</v>
      </c>
      <c r="H20" s="106">
        <f>((F20*Inledning!$E$29)+(G20*Inledning!$F$29))/1000</f>
        <v>0</v>
      </c>
      <c r="I20" s="16"/>
      <c r="J20" s="16"/>
    </row>
    <row r="21" spans="1:10" x14ac:dyDescent="0.2">
      <c r="A21" s="24" t="s">
        <v>6</v>
      </c>
      <c r="B21" s="104">
        <v>1</v>
      </c>
      <c r="C21" s="105">
        <v>1</v>
      </c>
      <c r="D21" s="106">
        <f>((B21*Inledning!$B$30)+(C21*Inledning!$C$30))/1000</f>
        <v>306.96624960988316</v>
      </c>
      <c r="E21" s="16"/>
      <c r="F21" s="104">
        <v>1</v>
      </c>
      <c r="G21" s="105">
        <v>1</v>
      </c>
      <c r="H21" s="106">
        <f>((F21*Inledning!$E$30)+(G21*Inledning!$F$30))/1000</f>
        <v>0</v>
      </c>
      <c r="I21" s="16"/>
      <c r="J21" s="16"/>
    </row>
    <row r="22" spans="1:10" x14ac:dyDescent="0.2">
      <c r="A22" s="24" t="s">
        <v>7</v>
      </c>
      <c r="B22" s="104">
        <v>1</v>
      </c>
      <c r="C22" s="105">
        <v>1</v>
      </c>
      <c r="D22" s="106">
        <f>((B22*Inledning!$B$31)+(C22*Inledning!$C$31))/1000</f>
        <v>213.03006907445035</v>
      </c>
      <c r="E22" s="16"/>
      <c r="F22" s="104">
        <v>1</v>
      </c>
      <c r="G22" s="105">
        <v>1</v>
      </c>
      <c r="H22" s="106">
        <f>((F22*Inledning!$E$31)+(G22*Inledning!$F$31))/1000</f>
        <v>0</v>
      </c>
      <c r="I22" s="16"/>
      <c r="J22" s="16"/>
    </row>
    <row r="23" spans="1:10" x14ac:dyDescent="0.2">
      <c r="A23" s="24" t="s">
        <v>8</v>
      </c>
      <c r="B23" s="104">
        <v>1</v>
      </c>
      <c r="C23" s="105">
        <v>1</v>
      </c>
      <c r="D23" s="106">
        <f>((B23*Inledning!$B$32)+(C23*Inledning!$C$32))/1000</f>
        <v>497.07709253104929</v>
      </c>
      <c r="E23" s="16"/>
      <c r="F23" s="104">
        <v>1</v>
      </c>
      <c r="G23" s="105">
        <v>1</v>
      </c>
      <c r="H23" s="106">
        <f>((F23*Inledning!$E$32)+(G23*Inledning!$F$32))/1000</f>
        <v>0</v>
      </c>
      <c r="I23" s="16"/>
      <c r="J23" s="16"/>
    </row>
    <row r="24" spans="1:10" x14ac:dyDescent="0.2">
      <c r="A24" s="24" t="s">
        <v>9</v>
      </c>
      <c r="B24" s="104">
        <v>1</v>
      </c>
      <c r="C24" s="105">
        <v>1</v>
      </c>
      <c r="D24" s="106">
        <f>((B24*Inledning!$B$33)+(C24*Inledning!$C$33))/1000</f>
        <v>450.55139614503412</v>
      </c>
      <c r="E24" s="16"/>
      <c r="F24" s="104">
        <v>1</v>
      </c>
      <c r="G24" s="105">
        <v>1</v>
      </c>
      <c r="H24" s="106">
        <f>((F24*Inledning!$E$33)+(G24*Inledning!$F$33))/1000</f>
        <v>0</v>
      </c>
      <c r="I24" s="16"/>
      <c r="J24" s="16"/>
    </row>
    <row r="25" spans="1:10" x14ac:dyDescent="0.2">
      <c r="A25" s="24" t="s">
        <v>10</v>
      </c>
      <c r="B25" s="104">
        <v>1</v>
      </c>
      <c r="C25" s="105">
        <v>1</v>
      </c>
      <c r="D25" s="106">
        <f>((B25*Inledning!$B$34)+(C25*Inledning!$C$34))/1000</f>
        <v>552.76881585261856</v>
      </c>
      <c r="E25" s="16"/>
      <c r="F25" s="104">
        <v>1</v>
      </c>
      <c r="G25" s="105">
        <v>1</v>
      </c>
      <c r="H25" s="106">
        <f>((F25*Inledning!$E$34)+(G25*Inledning!$F$34))/1000</f>
        <v>0</v>
      </c>
      <c r="I25" s="16"/>
      <c r="J25" s="16"/>
    </row>
    <row r="26" spans="1:10" x14ac:dyDescent="0.2">
      <c r="A26" s="24" t="s">
        <v>11</v>
      </c>
      <c r="B26" s="104">
        <v>1</v>
      </c>
      <c r="C26" s="105">
        <v>1</v>
      </c>
      <c r="D26" s="106">
        <f>((B26*Inledning!$B$35)+(C26*Inledning!$C$35))/1000</f>
        <v>328.39454080110028</v>
      </c>
      <c r="E26" s="16"/>
      <c r="F26" s="104">
        <v>1</v>
      </c>
      <c r="G26" s="105">
        <v>1</v>
      </c>
      <c r="H26" s="106">
        <f>((F26*Inledning!$E$35)+(G26*Inledning!$F$35))/1000</f>
        <v>0</v>
      </c>
      <c r="I26" s="16"/>
      <c r="J26" s="16"/>
    </row>
    <row r="27" spans="1:10" ht="13.5" thickBot="1" x14ac:dyDescent="0.25">
      <c r="A27" s="108" t="s">
        <v>12</v>
      </c>
      <c r="B27" s="109">
        <v>1</v>
      </c>
      <c r="C27" s="112">
        <v>1</v>
      </c>
      <c r="D27" s="111">
        <f>((B27*Inledning!$B$36)+(C27*Inledning!$C$36))/1000</f>
        <v>161.22683721601314</v>
      </c>
      <c r="E27" s="16"/>
      <c r="F27" s="109">
        <v>1</v>
      </c>
      <c r="G27" s="112">
        <v>1</v>
      </c>
      <c r="H27" s="111">
        <f>((F27*Inledning!$E$36)+(G27*Inledning!$F$36))/1000</f>
        <v>0</v>
      </c>
      <c r="I27" s="16"/>
      <c r="J27" s="16"/>
    </row>
    <row r="28" spans="1:10" x14ac:dyDescent="0.2">
      <c r="A28" s="113" t="s">
        <v>2</v>
      </c>
      <c r="B28" s="114">
        <f>SUM(B7:B27)</f>
        <v>21</v>
      </c>
      <c r="C28" s="115">
        <f>SUM(C7:C27)</f>
        <v>21</v>
      </c>
      <c r="D28" s="116">
        <f>SUM(D7:D27)</f>
        <v>3865.5921750449706</v>
      </c>
      <c r="E28" s="16"/>
      <c r="F28" s="114">
        <f>SUM(F7:F27)</f>
        <v>21</v>
      </c>
      <c r="G28" s="115">
        <f>SUM(G7:G27)</f>
        <v>21</v>
      </c>
      <c r="H28" s="116">
        <f>SUM(H7:H27)</f>
        <v>0</v>
      </c>
      <c r="I28" s="16"/>
      <c r="J28" s="16"/>
    </row>
    <row r="29" spans="1:10" x14ac:dyDescent="0.2">
      <c r="A29" s="24"/>
      <c r="B29" s="117"/>
      <c r="C29" s="118"/>
      <c r="D29" s="117"/>
      <c r="E29" s="117"/>
      <c r="F29" s="16"/>
      <c r="G29" s="16"/>
      <c r="H29" s="16"/>
      <c r="I29" s="16"/>
      <c r="J29" s="16"/>
    </row>
    <row r="30" spans="1:10" ht="13.5" thickBot="1" x14ac:dyDescent="0.25">
      <c r="A30" s="16"/>
      <c r="B30" s="16"/>
      <c r="C30" s="16"/>
      <c r="D30" s="16"/>
      <c r="E30" s="16"/>
      <c r="F30" s="16"/>
      <c r="G30" s="120"/>
      <c r="H30" s="16"/>
      <c r="I30" s="16"/>
      <c r="J30" s="16"/>
    </row>
    <row r="31" spans="1:10" ht="13.5" thickBot="1" x14ac:dyDescent="0.25">
      <c r="A31" s="24" t="s">
        <v>32</v>
      </c>
      <c r="B31" s="16"/>
      <c r="C31" s="16"/>
      <c r="D31" s="131"/>
      <c r="E31" s="16"/>
      <c r="F31" s="16"/>
      <c r="G31" s="120"/>
      <c r="H31" s="131"/>
      <c r="I31" s="16"/>
      <c r="J31" s="16"/>
    </row>
    <row r="32" spans="1:10" x14ac:dyDescent="0.2">
      <c r="A32" s="16"/>
      <c r="B32" s="16"/>
      <c r="C32" s="16"/>
      <c r="D32" s="60"/>
      <c r="E32" s="16"/>
      <c r="F32" s="16"/>
      <c r="G32" s="120"/>
      <c r="H32" s="60"/>
      <c r="I32" s="16"/>
      <c r="J32" s="16"/>
    </row>
    <row r="33" spans="1:10" x14ac:dyDescent="0.2">
      <c r="A33" s="24" t="s">
        <v>38</v>
      </c>
      <c r="B33" s="16"/>
      <c r="C33" s="16"/>
      <c r="D33" s="24">
        <f>'Prognos 2017'!D42</f>
        <v>0</v>
      </c>
      <c r="E33" s="16"/>
      <c r="F33" s="16"/>
      <c r="G33" s="120"/>
      <c r="H33" s="24">
        <f>'Prognos 2017'!H42</f>
        <v>0</v>
      </c>
      <c r="I33" s="16"/>
      <c r="J33" s="16"/>
    </row>
    <row r="34" spans="1:10" x14ac:dyDescent="0.2">
      <c r="A34" s="53" t="s">
        <v>99</v>
      </c>
      <c r="B34" s="117"/>
      <c r="C34" s="118"/>
      <c r="D34" s="119">
        <f>Inledning!$D10</f>
        <v>0</v>
      </c>
      <c r="E34" s="16"/>
      <c r="F34" s="16"/>
      <c r="G34" s="120"/>
      <c r="H34" s="119">
        <f>Inledning!$D11</f>
        <v>0</v>
      </c>
      <c r="I34" s="16"/>
      <c r="J34" s="16"/>
    </row>
    <row r="35" spans="1:10" x14ac:dyDescent="0.2">
      <c r="A35" s="24" t="s">
        <v>33</v>
      </c>
      <c r="B35" s="16"/>
      <c r="C35" s="16"/>
      <c r="D35" s="80">
        <f>D33+D34</f>
        <v>0</v>
      </c>
      <c r="E35" s="16"/>
      <c r="F35" s="16"/>
      <c r="G35" s="120"/>
      <c r="H35" s="80">
        <f>H33+H34</f>
        <v>0</v>
      </c>
      <c r="I35" s="16"/>
      <c r="J35" s="16"/>
    </row>
    <row r="36" spans="1:10" ht="13.5" thickBot="1" x14ac:dyDescent="0.25">
      <c r="A36" s="53" t="s">
        <v>120</v>
      </c>
      <c r="B36" s="16"/>
      <c r="C36" s="16"/>
      <c r="D36" s="125">
        <f>D28+D31</f>
        <v>3865.5921750449706</v>
      </c>
      <c r="E36" s="16"/>
      <c r="F36" s="16"/>
      <c r="G36" s="16"/>
      <c r="H36" s="125">
        <f>H28+H31</f>
        <v>0</v>
      </c>
      <c r="I36" s="16"/>
      <c r="J36" s="16"/>
    </row>
    <row r="37" spans="1:10" ht="13.5" thickBot="1" x14ac:dyDescent="0.25">
      <c r="A37" s="24" t="s">
        <v>62</v>
      </c>
      <c r="B37" s="16"/>
      <c r="C37" s="16"/>
      <c r="D37" s="132"/>
      <c r="E37" s="16"/>
      <c r="F37" s="16"/>
      <c r="G37" s="16"/>
      <c r="H37" s="132"/>
      <c r="I37" s="16"/>
      <c r="J37" s="16"/>
    </row>
    <row r="38" spans="1:10" x14ac:dyDescent="0.2">
      <c r="A38" s="24" t="s">
        <v>52</v>
      </c>
      <c r="B38" s="16"/>
      <c r="C38" s="16"/>
      <c r="D38" s="64">
        <f>D35-D36-D37</f>
        <v>-3865.5921750449706</v>
      </c>
      <c r="E38" s="16"/>
      <c r="F38" s="16"/>
      <c r="G38" s="16"/>
      <c r="H38" s="64">
        <f>H35-H36-H37</f>
        <v>0</v>
      </c>
      <c r="I38" s="16"/>
      <c r="J38" s="16"/>
    </row>
    <row r="39" spans="1:10" x14ac:dyDescent="0.2">
      <c r="A39" s="24"/>
      <c r="B39" s="16"/>
      <c r="C39" s="16"/>
      <c r="D39" s="64"/>
      <c r="E39" s="16"/>
      <c r="F39" s="16"/>
      <c r="G39" s="16"/>
      <c r="H39" s="64"/>
      <c r="I39" s="16"/>
      <c r="J39" s="16"/>
    </row>
    <row r="40" spans="1:10" x14ac:dyDescent="0.2">
      <c r="A40" s="24" t="s">
        <v>35</v>
      </c>
      <c r="B40" s="16"/>
      <c r="C40" s="16"/>
      <c r="D40" s="24">
        <f>IF(D38&gt;0,D38,0)</f>
        <v>0</v>
      </c>
      <c r="E40" s="16"/>
      <c r="F40" s="16"/>
      <c r="G40" s="16"/>
      <c r="H40" s="24">
        <f>IF(H38&gt;0,H38,0)</f>
        <v>0</v>
      </c>
      <c r="I40" s="16"/>
      <c r="J40" s="16"/>
    </row>
    <row r="41" spans="1:10" x14ac:dyDescent="0.2">
      <c r="A41" s="47" t="s">
        <v>59</v>
      </c>
      <c r="B41" s="16"/>
      <c r="C41" s="16"/>
      <c r="D41" s="127">
        <f>D42-D40</f>
        <v>0</v>
      </c>
      <c r="E41" s="16"/>
      <c r="F41" s="16"/>
      <c r="G41" s="16"/>
      <c r="H41" s="127">
        <f>H42-H40</f>
        <v>0</v>
      </c>
      <c r="I41" s="16"/>
      <c r="J41" s="16"/>
    </row>
    <row r="42" spans="1:10" x14ac:dyDescent="0.2">
      <c r="A42" s="24" t="s">
        <v>57</v>
      </c>
      <c r="B42" s="16"/>
      <c r="C42" s="16"/>
      <c r="D42" s="24">
        <f>IF(D40=0,0,IF(D40&gt;0.1*D34,D34*0.1,D38))</f>
        <v>0</v>
      </c>
      <c r="E42" s="16"/>
      <c r="F42" s="16"/>
      <c r="G42" s="16"/>
      <c r="H42" s="24">
        <f>IF(H40=0,0,IF(H40&gt;0.1*H34,H34*0.1,H38))</f>
        <v>0</v>
      </c>
      <c r="I42" s="16"/>
      <c r="J42" s="16"/>
    </row>
    <row r="43" spans="1:10" x14ac:dyDescent="0.2">
      <c r="A43" s="24"/>
      <c r="B43" s="16"/>
      <c r="C43" s="16"/>
      <c r="D43" s="24"/>
      <c r="E43" s="16"/>
      <c r="F43" s="16"/>
      <c r="G43" s="16"/>
      <c r="H43" s="24"/>
      <c r="I43" s="16"/>
      <c r="J43" s="16"/>
    </row>
    <row r="44" spans="1:10" ht="13.5" thickBot="1" x14ac:dyDescent="0.25">
      <c r="A44" s="24" t="s">
        <v>29</v>
      </c>
      <c r="B44" s="16"/>
      <c r="C44" s="16"/>
      <c r="D44" s="119">
        <f>'Prognos 2017'!D47</f>
        <v>0</v>
      </c>
      <c r="E44" s="16"/>
      <c r="F44" s="16"/>
      <c r="G44" s="16"/>
      <c r="H44" s="119">
        <f>'Prognos 2017'!H47</f>
        <v>0</v>
      </c>
      <c r="I44" s="16"/>
      <c r="J44" s="16"/>
    </row>
    <row r="45" spans="1:10" ht="13.5" thickBot="1" x14ac:dyDescent="0.25">
      <c r="A45" s="24" t="s">
        <v>34</v>
      </c>
      <c r="B45" s="16"/>
      <c r="C45" s="16"/>
      <c r="D45" s="128"/>
      <c r="E45" s="16"/>
      <c r="F45" s="16"/>
      <c r="G45" s="16"/>
      <c r="H45" s="128"/>
      <c r="I45" s="16"/>
      <c r="J45" s="16"/>
    </row>
    <row r="46" spans="1:10" ht="13.5" thickBot="1" x14ac:dyDescent="0.25">
      <c r="A46" s="24" t="s">
        <v>31</v>
      </c>
      <c r="B46" s="16"/>
      <c r="C46" s="16"/>
      <c r="D46" s="128"/>
      <c r="E46" s="16"/>
      <c r="F46" s="16"/>
      <c r="G46" s="16"/>
      <c r="H46" s="128"/>
      <c r="I46" s="16"/>
      <c r="J46" s="16"/>
    </row>
    <row r="47" spans="1:10" ht="13.5" thickBot="1" x14ac:dyDescent="0.25">
      <c r="A47" s="24" t="s">
        <v>30</v>
      </c>
      <c r="B47" s="16"/>
      <c r="C47" s="16"/>
      <c r="D47" s="128"/>
      <c r="E47" s="16"/>
      <c r="F47" s="16"/>
      <c r="G47" s="64"/>
      <c r="H47" s="128"/>
      <c r="I47" s="16"/>
      <c r="J47" s="16"/>
    </row>
    <row r="48" spans="1:10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</row>
    <row r="49" spans="1:10" x14ac:dyDescent="0.2">
      <c r="A49" s="24" t="s">
        <v>40</v>
      </c>
      <c r="B49" s="16"/>
      <c r="C49" s="16"/>
      <c r="D49" s="16"/>
      <c r="E49" s="16"/>
      <c r="F49" s="16"/>
      <c r="G49" s="16"/>
      <c r="H49" s="16"/>
      <c r="I49" s="16"/>
      <c r="J49" s="16"/>
    </row>
    <row r="50" spans="1:10" x14ac:dyDescent="0.2">
      <c r="A50" s="53" t="s">
        <v>129</v>
      </c>
      <c r="B50" s="16"/>
      <c r="C50" s="16"/>
      <c r="D50" s="16"/>
      <c r="E50" s="16"/>
      <c r="F50" s="16"/>
      <c r="G50" s="16"/>
      <c r="H50" s="16"/>
      <c r="I50" s="16"/>
      <c r="J50" s="16"/>
    </row>
    <row r="51" spans="1:10" x14ac:dyDescent="0.2">
      <c r="A51" s="53" t="s">
        <v>130</v>
      </c>
      <c r="B51" s="16"/>
      <c r="C51" s="16"/>
      <c r="D51" s="16"/>
      <c r="E51" s="16"/>
      <c r="F51" s="16"/>
      <c r="G51" s="16"/>
      <c r="H51" s="16"/>
      <c r="I51" s="16"/>
      <c r="J51" s="16"/>
    </row>
    <row r="52" spans="1:10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</row>
    <row r="53" spans="1:10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</row>
    <row r="54" spans="1:10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</row>
    <row r="55" spans="1:10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</row>
    <row r="56" spans="1:10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</row>
    <row r="57" spans="1:10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</row>
    <row r="58" spans="1:10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</row>
    <row r="59" spans="1:10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</row>
    <row r="60" spans="1:10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</row>
    <row r="61" spans="1:10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</row>
    <row r="62" spans="1:10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</row>
    <row r="63" spans="1:10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</row>
    <row r="64" spans="1:10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</row>
    <row r="65" spans="1:10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</row>
  </sheetData>
  <phoneticPr fontId="0" type="noConversion"/>
  <printOptions gridLines="1"/>
  <pageMargins left="0.23622047244094491" right="0.23622047244094491" top="0.55118110236220474" bottom="0.35433070866141736" header="0.31496062992125984" footer="0.31496062992125984"/>
  <pageSetup paperSize="9" scale="82" orientation="landscape" r:id="rId1"/>
  <headerFooter alignWithMargins="0">
    <oddHeader>&amp;C&amp;"Arial,Fet"Bilaga 8 Utgiftsprognos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view="pageBreakPreview" topLeftCell="A21" zoomScaleNormal="100" zoomScaleSheetLayoutView="100" workbookViewId="0">
      <selection activeCell="A50" sqref="A50:A51"/>
    </sheetView>
  </sheetViews>
  <sheetFormatPr defaultRowHeight="12.75" x14ac:dyDescent="0.2"/>
  <cols>
    <col min="1" max="1" width="24.42578125" customWidth="1"/>
    <col min="2" max="14" width="10.7109375" customWidth="1"/>
  </cols>
  <sheetData>
    <row r="1" spans="1:9" x14ac:dyDescent="0.2">
      <c r="A1" s="84" t="s">
        <v>123</v>
      </c>
      <c r="B1" s="16"/>
      <c r="C1" s="16"/>
      <c r="D1" s="16"/>
      <c r="E1" s="16"/>
      <c r="F1" s="16"/>
      <c r="G1" s="16"/>
      <c r="H1" s="16"/>
      <c r="I1" s="16"/>
    </row>
    <row r="2" spans="1:9" x14ac:dyDescent="0.2">
      <c r="A2" s="16">
        <f>Inledning!B10</f>
        <v>0</v>
      </c>
      <c r="B2" s="16">
        <f>Inledning!B11</f>
        <v>0</v>
      </c>
      <c r="C2" s="16"/>
      <c r="D2" s="16"/>
      <c r="E2" s="16"/>
      <c r="F2" s="16"/>
      <c r="G2" s="16"/>
      <c r="H2" s="16"/>
      <c r="I2" s="16"/>
    </row>
    <row r="3" spans="1:9" ht="13.5" thickBot="1" x14ac:dyDescent="0.25">
      <c r="A3" s="16"/>
      <c r="B3" s="16" t="s">
        <v>65</v>
      </c>
      <c r="C3" s="16"/>
      <c r="D3" s="86"/>
      <c r="E3" s="16"/>
      <c r="F3" s="16" t="s">
        <v>37</v>
      </c>
      <c r="G3" s="16"/>
      <c r="H3" s="16"/>
      <c r="I3" s="16"/>
    </row>
    <row r="4" spans="1:9" x14ac:dyDescent="0.2">
      <c r="A4" s="87" t="s">
        <v>36</v>
      </c>
      <c r="B4" s="88" t="s">
        <v>13</v>
      </c>
      <c r="C4" s="89" t="s">
        <v>13</v>
      </c>
      <c r="D4" s="90" t="s">
        <v>14</v>
      </c>
      <c r="E4" s="16"/>
      <c r="F4" s="88" t="s">
        <v>13</v>
      </c>
      <c r="G4" s="89" t="s">
        <v>13</v>
      </c>
      <c r="H4" s="90" t="s">
        <v>14</v>
      </c>
      <c r="I4" s="16"/>
    </row>
    <row r="5" spans="1:9" x14ac:dyDescent="0.2">
      <c r="A5" s="91"/>
      <c r="B5" s="92" t="s">
        <v>26</v>
      </c>
      <c r="C5" s="93" t="s">
        <v>26</v>
      </c>
      <c r="D5" s="94" t="s">
        <v>27</v>
      </c>
      <c r="E5" s="60"/>
      <c r="F5" s="92" t="s">
        <v>26</v>
      </c>
      <c r="G5" s="93" t="s">
        <v>26</v>
      </c>
      <c r="H5" s="94" t="s">
        <v>27</v>
      </c>
      <c r="I5" s="16"/>
    </row>
    <row r="6" spans="1:9" ht="13.5" thickBot="1" x14ac:dyDescent="0.25">
      <c r="A6" s="95" t="s">
        <v>3</v>
      </c>
      <c r="B6" s="97" t="s">
        <v>0</v>
      </c>
      <c r="C6" s="98" t="s">
        <v>1</v>
      </c>
      <c r="D6" s="99" t="s">
        <v>28</v>
      </c>
      <c r="E6" s="60"/>
      <c r="F6" s="97" t="s">
        <v>0</v>
      </c>
      <c r="G6" s="98" t="s">
        <v>1</v>
      </c>
      <c r="H6" s="99" t="s">
        <v>28</v>
      </c>
      <c r="I6" s="16"/>
    </row>
    <row r="7" spans="1:9" x14ac:dyDescent="0.2">
      <c r="A7" s="100" t="s">
        <v>20</v>
      </c>
      <c r="B7" s="101">
        <v>1</v>
      </c>
      <c r="C7" s="102">
        <v>1</v>
      </c>
      <c r="D7" s="106">
        <f>((B7*Inledning!B21)+(C7*Inledning!$C$21))/1000</f>
        <v>51.708633989061447</v>
      </c>
      <c r="E7" s="60"/>
      <c r="F7" s="101">
        <v>1</v>
      </c>
      <c r="G7" s="102">
        <v>1</v>
      </c>
      <c r="H7" s="103">
        <f>((F7*Inledning!$E$21)+(G7*Inledning!$F$21))/1000</f>
        <v>0</v>
      </c>
      <c r="I7" s="16"/>
    </row>
    <row r="8" spans="1:9" x14ac:dyDescent="0.2">
      <c r="A8" s="100" t="s">
        <v>16</v>
      </c>
      <c r="B8" s="104">
        <v>1</v>
      </c>
      <c r="C8" s="105">
        <v>1</v>
      </c>
      <c r="D8" s="106">
        <f>((B8*Inledning!B21)+(C8*Inledning!$C$21))/1000</f>
        <v>51.708633989061447</v>
      </c>
      <c r="E8" s="60"/>
      <c r="F8" s="104">
        <v>1</v>
      </c>
      <c r="G8" s="105">
        <v>1</v>
      </c>
      <c r="H8" s="106">
        <f>((F8*Inledning!$E$21)+(G8*Inledning!$F$21))/1000</f>
        <v>0</v>
      </c>
      <c r="I8" s="16"/>
    </row>
    <row r="9" spans="1:9" x14ac:dyDescent="0.2">
      <c r="A9" s="100" t="s">
        <v>15</v>
      </c>
      <c r="B9" s="104">
        <v>1</v>
      </c>
      <c r="C9" s="105">
        <v>1</v>
      </c>
      <c r="D9" s="106">
        <f>((B9*Inledning!B21)+(C9*Inledning!$C$21))/1000</f>
        <v>51.708633989061447</v>
      </c>
      <c r="E9" s="60"/>
      <c r="F9" s="104">
        <v>1</v>
      </c>
      <c r="G9" s="105">
        <v>1</v>
      </c>
      <c r="H9" s="106">
        <f>((F9*Inledning!$E$21)+(G9*Inledning!$F$21))/1000</f>
        <v>0</v>
      </c>
      <c r="I9" s="16"/>
    </row>
    <row r="10" spans="1:9" x14ac:dyDescent="0.2">
      <c r="A10" s="107" t="s">
        <v>21</v>
      </c>
      <c r="B10" s="104">
        <v>1</v>
      </c>
      <c r="C10" s="105">
        <v>1</v>
      </c>
      <c r="D10" s="106">
        <f>((B10*Inledning!B21)+(C10*Inledning!$C$21))/1000</f>
        <v>51.708633989061447</v>
      </c>
      <c r="E10" s="16"/>
      <c r="F10" s="104">
        <v>1</v>
      </c>
      <c r="G10" s="105">
        <v>1</v>
      </c>
      <c r="H10" s="106">
        <f>((F10*Inledning!$E$21)+(G10*Inledning!$F$21))/1000</f>
        <v>0</v>
      </c>
      <c r="I10" s="16"/>
    </row>
    <row r="11" spans="1:9" x14ac:dyDescent="0.2">
      <c r="A11" s="24" t="s">
        <v>22</v>
      </c>
      <c r="B11" s="104">
        <v>1</v>
      </c>
      <c r="C11" s="105">
        <v>1</v>
      </c>
      <c r="D11" s="106">
        <f>((B11*Inledning!$B$22)+(C11*Inledning!$C$22))/1000</f>
        <v>98.404826607235421</v>
      </c>
      <c r="E11" s="16"/>
      <c r="F11" s="104">
        <v>1</v>
      </c>
      <c r="G11" s="105">
        <v>1</v>
      </c>
      <c r="H11" s="106">
        <f>((F11*Inledning!$E$22)+(G11*Inledning!$F$22))/1000</f>
        <v>0</v>
      </c>
      <c r="I11" s="16"/>
    </row>
    <row r="12" spans="1:9" ht="13.5" customHeight="1" x14ac:dyDescent="0.2">
      <c r="A12" s="24" t="s">
        <v>17</v>
      </c>
      <c r="B12" s="104">
        <v>1</v>
      </c>
      <c r="C12" s="105">
        <v>1</v>
      </c>
      <c r="D12" s="106">
        <f>((B12*Inledning!$B$22)+(C12*Inledning!$C$22))/1000</f>
        <v>98.404826607235421</v>
      </c>
      <c r="E12" s="16"/>
      <c r="F12" s="104">
        <v>1</v>
      </c>
      <c r="G12" s="105">
        <v>1</v>
      </c>
      <c r="H12" s="106">
        <f>((F12*Inledning!$E$22)+(G12*Inledning!$F$22))/1000</f>
        <v>0</v>
      </c>
      <c r="I12" s="16"/>
    </row>
    <row r="13" spans="1:9" ht="14.25" customHeight="1" x14ac:dyDescent="0.2">
      <c r="A13" s="24" t="s">
        <v>18</v>
      </c>
      <c r="B13" s="104">
        <v>1</v>
      </c>
      <c r="C13" s="105">
        <v>1</v>
      </c>
      <c r="D13" s="106">
        <f>((B13*Inledning!$B$22)+(C13*Inledning!$C$22))/1000</f>
        <v>98.404826607235421</v>
      </c>
      <c r="E13" s="16"/>
      <c r="F13" s="104">
        <v>1</v>
      </c>
      <c r="G13" s="105">
        <v>1</v>
      </c>
      <c r="H13" s="106">
        <f>((F13*Inledning!$E$22)+(G13*Inledning!$F$22))/1000</f>
        <v>0</v>
      </c>
      <c r="I13" s="16"/>
    </row>
    <row r="14" spans="1:9" ht="14.25" customHeight="1" x14ac:dyDescent="0.2">
      <c r="A14" s="24" t="s">
        <v>19</v>
      </c>
      <c r="B14" s="104">
        <v>1</v>
      </c>
      <c r="C14" s="105">
        <v>1</v>
      </c>
      <c r="D14" s="106">
        <f>((B14*Inledning!$B$23)+(C14*Inledning!$C$23))/1000</f>
        <v>105.91148659755989</v>
      </c>
      <c r="E14" s="16"/>
      <c r="F14" s="104">
        <v>1</v>
      </c>
      <c r="G14" s="105">
        <v>1</v>
      </c>
      <c r="H14" s="106">
        <f>((F14*Inledning!$E$23)+(G14*Inledning!$F$23))/1000</f>
        <v>0</v>
      </c>
      <c r="I14" s="16"/>
    </row>
    <row r="15" spans="1:9" x14ac:dyDescent="0.2">
      <c r="A15" s="24" t="s">
        <v>23</v>
      </c>
      <c r="B15" s="104">
        <v>1</v>
      </c>
      <c r="C15" s="105">
        <v>1</v>
      </c>
      <c r="D15" s="106">
        <f>((B15*Inledning!$B$24)+(C15*Inledning!$C$24))/1000</f>
        <v>101.60711369452065</v>
      </c>
      <c r="E15" s="16"/>
      <c r="F15" s="104">
        <v>1</v>
      </c>
      <c r="G15" s="105">
        <v>1</v>
      </c>
      <c r="H15" s="106">
        <f>((F15*Inledning!$E$24)+(G15*Inledning!$F$24))/1000</f>
        <v>0</v>
      </c>
      <c r="I15" s="16"/>
    </row>
    <row r="16" spans="1:9" x14ac:dyDescent="0.2">
      <c r="A16" s="24" t="s">
        <v>24</v>
      </c>
      <c r="B16" s="104">
        <v>1</v>
      </c>
      <c r="C16" s="105">
        <v>1</v>
      </c>
      <c r="D16" s="106">
        <f>((B16*Inledning!$B$25)+(C16*Inledning!$C$25))/1000</f>
        <v>140.56584728142482</v>
      </c>
      <c r="E16" s="16"/>
      <c r="F16" s="104">
        <v>1</v>
      </c>
      <c r="G16" s="105">
        <v>1</v>
      </c>
      <c r="H16" s="106">
        <f>((F16*Inledning!$E$25)+(G16*Inledning!$F$25))/1000</f>
        <v>0</v>
      </c>
      <c r="I16" s="16"/>
    </row>
    <row r="17" spans="1:9" x14ac:dyDescent="0.2">
      <c r="A17" s="24" t="s">
        <v>25</v>
      </c>
      <c r="B17" s="104">
        <v>1</v>
      </c>
      <c r="C17" s="105">
        <v>1</v>
      </c>
      <c r="D17" s="106">
        <f>((B17*Inledning!$B$26)+(C17*Inledning!$C$26))/1000</f>
        <v>77.972477640617981</v>
      </c>
      <c r="E17" s="16"/>
      <c r="F17" s="104">
        <v>1</v>
      </c>
      <c r="G17" s="105">
        <v>1</v>
      </c>
      <c r="H17" s="106">
        <f>((F17*Inledning!$E$26)+(G17*Inledning!$F$26))/1000</f>
        <v>0</v>
      </c>
      <c r="I17" s="16"/>
    </row>
    <row r="18" spans="1:9" x14ac:dyDescent="0.2">
      <c r="A18" s="53" t="s">
        <v>96</v>
      </c>
      <c r="B18" s="104">
        <v>1</v>
      </c>
      <c r="C18" s="105">
        <v>1</v>
      </c>
      <c r="D18" s="106">
        <f>((B18*Inledning!$B$27)+(C18*Inledning!$C$27))/1000</f>
        <v>106.324465815628</v>
      </c>
      <c r="E18" s="16"/>
      <c r="F18" s="104">
        <v>1</v>
      </c>
      <c r="G18" s="105">
        <v>1</v>
      </c>
      <c r="H18" s="106">
        <f>((F18*Inledning!$E$27)+(G18*Inledning!$F$27))/1000</f>
        <v>0</v>
      </c>
      <c r="I18" s="16"/>
    </row>
    <row r="19" spans="1:9" x14ac:dyDescent="0.2">
      <c r="A19" s="24" t="s">
        <v>4</v>
      </c>
      <c r="B19" s="104">
        <v>1</v>
      </c>
      <c r="C19" s="105">
        <v>1</v>
      </c>
      <c r="D19" s="106">
        <f>((B19*Inledning!$B$28)+(C19*Inledning!$C$28))/1000</f>
        <v>77.700169121456824</v>
      </c>
      <c r="E19" s="16"/>
      <c r="F19" s="104">
        <v>1</v>
      </c>
      <c r="G19" s="105">
        <v>1</v>
      </c>
      <c r="H19" s="106">
        <f>((F19*Inledning!$E$28)+(G19*Inledning!$F$28))/1000</f>
        <v>0</v>
      </c>
      <c r="I19" s="16"/>
    </row>
    <row r="20" spans="1:9" x14ac:dyDescent="0.2">
      <c r="A20" s="24" t="s">
        <v>5</v>
      </c>
      <c r="B20" s="104">
        <v>1</v>
      </c>
      <c r="C20" s="105">
        <v>1</v>
      </c>
      <c r="D20" s="106">
        <f>((B20*Inledning!$B$29)+(C20*Inledning!$C$29))/1000</f>
        <v>243.44659788566116</v>
      </c>
      <c r="E20" s="16"/>
      <c r="F20" s="104">
        <v>1</v>
      </c>
      <c r="G20" s="105">
        <v>1</v>
      </c>
      <c r="H20" s="106">
        <f>((F20*Inledning!$E$29)+(G20*Inledning!$F$29))/1000</f>
        <v>0</v>
      </c>
      <c r="I20" s="16"/>
    </row>
    <row r="21" spans="1:9" x14ac:dyDescent="0.2">
      <c r="A21" s="24" t="s">
        <v>6</v>
      </c>
      <c r="B21" s="104">
        <v>1</v>
      </c>
      <c r="C21" s="105">
        <v>1</v>
      </c>
      <c r="D21" s="106">
        <f>((B21*Inledning!$B$30)+(C21*Inledning!$C$30))/1000</f>
        <v>306.96624960988316</v>
      </c>
      <c r="E21" s="16"/>
      <c r="F21" s="104">
        <v>1</v>
      </c>
      <c r="G21" s="105">
        <v>1</v>
      </c>
      <c r="H21" s="106">
        <f>((F21*Inledning!$E$30)+(G21*Inledning!$F$30))/1000</f>
        <v>0</v>
      </c>
      <c r="I21" s="16"/>
    </row>
    <row r="22" spans="1:9" x14ac:dyDescent="0.2">
      <c r="A22" s="24" t="s">
        <v>7</v>
      </c>
      <c r="B22" s="104">
        <v>1</v>
      </c>
      <c r="C22" s="105">
        <v>1</v>
      </c>
      <c r="D22" s="106">
        <f>((B22*Inledning!$B$31)+(C22*Inledning!$C$31))/1000</f>
        <v>213.03006907445035</v>
      </c>
      <c r="E22" s="16"/>
      <c r="F22" s="104">
        <v>1</v>
      </c>
      <c r="G22" s="105">
        <v>1</v>
      </c>
      <c r="H22" s="106">
        <f>((F22*Inledning!$E$31)+(G22*Inledning!$F$31))/1000</f>
        <v>0</v>
      </c>
      <c r="I22" s="16"/>
    </row>
    <row r="23" spans="1:9" x14ac:dyDescent="0.2">
      <c r="A23" s="24" t="s">
        <v>8</v>
      </c>
      <c r="B23" s="104">
        <v>1</v>
      </c>
      <c r="C23" s="105">
        <v>1</v>
      </c>
      <c r="D23" s="106">
        <f>((B23*Inledning!$B$32)+(C23*Inledning!$C$32))/1000</f>
        <v>497.07709253104929</v>
      </c>
      <c r="E23" s="16"/>
      <c r="F23" s="104">
        <v>1</v>
      </c>
      <c r="G23" s="105">
        <v>1</v>
      </c>
      <c r="H23" s="106">
        <f>((F23*Inledning!$E$32)+(G23*Inledning!$F$32))/1000</f>
        <v>0</v>
      </c>
      <c r="I23" s="16"/>
    </row>
    <row r="24" spans="1:9" x14ac:dyDescent="0.2">
      <c r="A24" s="24" t="s">
        <v>9</v>
      </c>
      <c r="B24" s="104">
        <v>1</v>
      </c>
      <c r="C24" s="105">
        <v>1</v>
      </c>
      <c r="D24" s="106">
        <f>((B24*Inledning!$B$33)+(C24*Inledning!$C$33))/1000</f>
        <v>450.55139614503412</v>
      </c>
      <c r="E24" s="16"/>
      <c r="F24" s="104">
        <v>1</v>
      </c>
      <c r="G24" s="105">
        <v>1</v>
      </c>
      <c r="H24" s="106">
        <f>((F24*Inledning!$E$33)+(G24*Inledning!$F$33))/1000</f>
        <v>0</v>
      </c>
      <c r="I24" s="16"/>
    </row>
    <row r="25" spans="1:9" x14ac:dyDescent="0.2">
      <c r="A25" s="24" t="s">
        <v>10</v>
      </c>
      <c r="B25" s="104">
        <v>1</v>
      </c>
      <c r="C25" s="105">
        <v>1</v>
      </c>
      <c r="D25" s="106">
        <f>((B25*Inledning!$B$34)+(C25*Inledning!$C$34))/1000</f>
        <v>552.76881585261856</v>
      </c>
      <c r="E25" s="16"/>
      <c r="F25" s="104">
        <v>1</v>
      </c>
      <c r="G25" s="105">
        <v>1</v>
      </c>
      <c r="H25" s="106">
        <f>((F25*Inledning!$E$34)+(G25*Inledning!$F$34))/1000</f>
        <v>0</v>
      </c>
      <c r="I25" s="16"/>
    </row>
    <row r="26" spans="1:9" x14ac:dyDescent="0.2">
      <c r="A26" s="24" t="s">
        <v>11</v>
      </c>
      <c r="B26" s="104">
        <v>1</v>
      </c>
      <c r="C26" s="105">
        <v>1</v>
      </c>
      <c r="D26" s="106">
        <f>((B26*Inledning!$B$35)+(C26*Inledning!$C$35))/1000</f>
        <v>328.39454080110028</v>
      </c>
      <c r="E26" s="16"/>
      <c r="F26" s="104">
        <v>1</v>
      </c>
      <c r="G26" s="105">
        <v>1</v>
      </c>
      <c r="H26" s="106">
        <f>((F26*Inledning!$E$35)+(G26*Inledning!$F$35))/1000</f>
        <v>0</v>
      </c>
      <c r="I26" s="16"/>
    </row>
    <row r="27" spans="1:9" ht="13.5" thickBot="1" x14ac:dyDescent="0.25">
      <c r="A27" s="108" t="s">
        <v>12</v>
      </c>
      <c r="B27" s="109">
        <v>1</v>
      </c>
      <c r="C27" s="112">
        <v>1</v>
      </c>
      <c r="D27" s="111">
        <f>((B27*Inledning!$B$36)+(C27*Inledning!$C$36))/1000</f>
        <v>161.22683721601314</v>
      </c>
      <c r="E27" s="16"/>
      <c r="F27" s="109">
        <v>1</v>
      </c>
      <c r="G27" s="112">
        <v>1</v>
      </c>
      <c r="H27" s="111">
        <f>((F27*Inledning!$E$36)+(G27*Inledning!$F$36))/1000</f>
        <v>0</v>
      </c>
      <c r="I27" s="16"/>
    </row>
    <row r="28" spans="1:9" x14ac:dyDescent="0.2">
      <c r="A28" s="113" t="s">
        <v>2</v>
      </c>
      <c r="B28" s="114">
        <f>SUM(B7:B27)</f>
        <v>21</v>
      </c>
      <c r="C28" s="115">
        <f>SUM(C7:C27)</f>
        <v>21</v>
      </c>
      <c r="D28" s="116">
        <f>SUM(D7:D27)</f>
        <v>3865.5921750449706</v>
      </c>
      <c r="E28" s="16"/>
      <c r="F28" s="114">
        <f>SUM(F7:F27)</f>
        <v>21</v>
      </c>
      <c r="G28" s="115">
        <f>SUM(G7:G27)</f>
        <v>21</v>
      </c>
      <c r="H28" s="116">
        <f>SUM(H7:H27)</f>
        <v>0</v>
      </c>
      <c r="I28" s="16"/>
    </row>
    <row r="29" spans="1:9" x14ac:dyDescent="0.2">
      <c r="A29" s="24"/>
      <c r="B29" s="117"/>
      <c r="C29" s="118"/>
      <c r="D29" s="117"/>
      <c r="E29" s="117"/>
      <c r="F29" s="16"/>
      <c r="G29" s="16"/>
      <c r="H29" s="16"/>
      <c r="I29" s="16"/>
    </row>
    <row r="30" spans="1:9" ht="13.5" thickBot="1" x14ac:dyDescent="0.25">
      <c r="A30" s="16"/>
      <c r="B30" s="16"/>
      <c r="C30" s="16"/>
      <c r="D30" s="16"/>
      <c r="E30" s="16"/>
      <c r="F30" s="16"/>
      <c r="G30" s="133"/>
      <c r="H30" s="16"/>
      <c r="I30" s="16"/>
    </row>
    <row r="31" spans="1:9" ht="13.5" thickBot="1" x14ac:dyDescent="0.25">
      <c r="A31" s="24" t="s">
        <v>32</v>
      </c>
      <c r="B31" s="16"/>
      <c r="C31" s="16"/>
      <c r="D31" s="131"/>
      <c r="E31" s="16"/>
      <c r="F31" s="16"/>
      <c r="G31" s="120"/>
      <c r="H31" s="131"/>
      <c r="I31" s="16"/>
    </row>
    <row r="32" spans="1:9" x14ac:dyDescent="0.2">
      <c r="A32" s="16"/>
      <c r="B32" s="16"/>
      <c r="C32" s="16"/>
      <c r="D32" s="60"/>
      <c r="E32" s="16"/>
      <c r="F32" s="16"/>
      <c r="G32" s="120"/>
      <c r="H32" s="60"/>
      <c r="I32" s="16"/>
    </row>
    <row r="33" spans="1:9" x14ac:dyDescent="0.2">
      <c r="A33" s="24" t="s">
        <v>38</v>
      </c>
      <c r="B33" s="16"/>
      <c r="C33" s="16"/>
      <c r="D33" s="24">
        <f>'Prognos 2018'!D42</f>
        <v>0</v>
      </c>
      <c r="E33" s="16"/>
      <c r="F33" s="16"/>
      <c r="G33" s="120"/>
      <c r="H33" s="24">
        <f>'Prognos 2018'!H42</f>
        <v>0</v>
      </c>
      <c r="I33" s="16"/>
    </row>
    <row r="34" spans="1:9" x14ac:dyDescent="0.2">
      <c r="A34" s="53" t="s">
        <v>101</v>
      </c>
      <c r="B34" s="117"/>
      <c r="C34" s="118"/>
      <c r="D34" s="119">
        <f>Inledning!$E10</f>
        <v>0</v>
      </c>
      <c r="E34" s="16"/>
      <c r="F34" s="16"/>
      <c r="G34" s="120"/>
      <c r="H34" s="119">
        <f>Inledning!$E11</f>
        <v>0</v>
      </c>
      <c r="I34" s="16"/>
    </row>
    <row r="35" spans="1:9" x14ac:dyDescent="0.2">
      <c r="A35" s="24" t="s">
        <v>33</v>
      </c>
      <c r="B35" s="16"/>
      <c r="C35" s="16"/>
      <c r="D35" s="80">
        <f>D33+D34</f>
        <v>0</v>
      </c>
      <c r="E35" s="16"/>
      <c r="F35" s="16"/>
      <c r="G35" s="120"/>
      <c r="H35" s="80">
        <f>H33+H34</f>
        <v>0</v>
      </c>
      <c r="I35" s="16"/>
    </row>
    <row r="36" spans="1:9" ht="13.5" thickBot="1" x14ac:dyDescent="0.25">
      <c r="A36" s="53" t="s">
        <v>102</v>
      </c>
      <c r="B36" s="16"/>
      <c r="C36" s="16"/>
      <c r="D36" s="125">
        <f>D28+D31</f>
        <v>3865.5921750449706</v>
      </c>
      <c r="E36" s="16"/>
      <c r="F36" s="16"/>
      <c r="G36" s="16"/>
      <c r="H36" s="125">
        <f>H28+H31</f>
        <v>0</v>
      </c>
      <c r="I36" s="16"/>
    </row>
    <row r="37" spans="1:9" ht="13.5" thickBot="1" x14ac:dyDescent="0.25">
      <c r="A37" s="24" t="s">
        <v>62</v>
      </c>
      <c r="B37" s="16"/>
      <c r="C37" s="16"/>
      <c r="D37" s="132"/>
      <c r="E37" s="16"/>
      <c r="F37" s="16"/>
      <c r="G37" s="16"/>
      <c r="H37" s="132"/>
      <c r="I37" s="16"/>
    </row>
    <row r="38" spans="1:9" x14ac:dyDescent="0.2">
      <c r="A38" s="24" t="s">
        <v>52</v>
      </c>
      <c r="B38" s="16"/>
      <c r="C38" s="16"/>
      <c r="D38" s="64">
        <f>D35-D36-D37</f>
        <v>-3865.5921750449706</v>
      </c>
      <c r="E38" s="16"/>
      <c r="F38" s="16"/>
      <c r="G38" s="16"/>
      <c r="H38" s="64">
        <f>H35-H36-H37</f>
        <v>0</v>
      </c>
      <c r="I38" s="16"/>
    </row>
    <row r="39" spans="1:9" x14ac:dyDescent="0.2">
      <c r="A39" s="24"/>
      <c r="B39" s="16"/>
      <c r="C39" s="16"/>
      <c r="D39" s="64"/>
      <c r="E39" s="16"/>
      <c r="F39" s="16"/>
      <c r="G39" s="16"/>
      <c r="H39" s="64"/>
      <c r="I39" s="16"/>
    </row>
    <row r="40" spans="1:9" x14ac:dyDescent="0.2">
      <c r="A40" s="24" t="s">
        <v>35</v>
      </c>
      <c r="B40" s="16"/>
      <c r="C40" s="16"/>
      <c r="D40" s="24">
        <f>IF(D38&gt;0,D38,0)</f>
        <v>0</v>
      </c>
      <c r="E40" s="16"/>
      <c r="F40" s="16"/>
      <c r="G40" s="16"/>
      <c r="H40" s="24">
        <f>IF(H38&gt;0,H38,0)</f>
        <v>0</v>
      </c>
      <c r="I40" s="16"/>
    </row>
    <row r="41" spans="1:9" x14ac:dyDescent="0.2">
      <c r="A41" s="47" t="s">
        <v>59</v>
      </c>
      <c r="B41" s="16"/>
      <c r="C41" s="16"/>
      <c r="D41" s="127">
        <f>D42-D40</f>
        <v>0</v>
      </c>
      <c r="E41" s="16"/>
      <c r="F41" s="16"/>
      <c r="G41" s="16"/>
      <c r="H41" s="127">
        <f>H42-H40</f>
        <v>0</v>
      </c>
      <c r="I41" s="16"/>
    </row>
    <row r="42" spans="1:9" x14ac:dyDescent="0.2">
      <c r="A42" s="24" t="s">
        <v>57</v>
      </c>
      <c r="B42" s="16"/>
      <c r="C42" s="16"/>
      <c r="D42" s="24">
        <f>IF(D40=0,0,IF(D40&gt;0.1*D34,D34*0.1,D38))</f>
        <v>0</v>
      </c>
      <c r="E42" s="16"/>
      <c r="F42" s="16"/>
      <c r="G42" s="16"/>
      <c r="H42" s="24">
        <f>IF(H40=0,0,IF(H40&gt;0.1*H34,H34*0.1,H38))</f>
        <v>0</v>
      </c>
      <c r="I42" s="16"/>
    </row>
    <row r="43" spans="1:9" x14ac:dyDescent="0.2">
      <c r="A43" s="24"/>
      <c r="B43" s="16"/>
      <c r="C43" s="16"/>
      <c r="D43" s="24"/>
      <c r="E43" s="16"/>
      <c r="F43" s="16"/>
      <c r="G43" s="16"/>
      <c r="H43" s="24"/>
      <c r="I43" s="16"/>
    </row>
    <row r="44" spans="1:9" ht="13.5" thickBot="1" x14ac:dyDescent="0.25">
      <c r="A44" s="24" t="s">
        <v>29</v>
      </c>
      <c r="B44" s="16"/>
      <c r="C44" s="16"/>
      <c r="D44" s="119">
        <f>'Prognos 2018'!D47</f>
        <v>0</v>
      </c>
      <c r="E44" s="16"/>
      <c r="F44" s="16"/>
      <c r="G44" s="16"/>
      <c r="H44" s="119">
        <f>'Prognos 2018'!H47</f>
        <v>0</v>
      </c>
      <c r="I44" s="16"/>
    </row>
    <row r="45" spans="1:9" ht="13.5" thickBot="1" x14ac:dyDescent="0.25">
      <c r="A45" s="24" t="s">
        <v>34</v>
      </c>
      <c r="B45" s="16"/>
      <c r="C45" s="16"/>
      <c r="D45" s="128"/>
      <c r="E45" s="16"/>
      <c r="F45" s="16"/>
      <c r="G45" s="16"/>
      <c r="H45" s="128"/>
      <c r="I45" s="16"/>
    </row>
    <row r="46" spans="1:9" ht="13.5" thickBot="1" x14ac:dyDescent="0.25">
      <c r="A46" s="24" t="s">
        <v>31</v>
      </c>
      <c r="B46" s="16"/>
      <c r="C46" s="16"/>
      <c r="D46" s="128"/>
      <c r="E46" s="16"/>
      <c r="F46" s="16"/>
      <c r="G46" s="16"/>
      <c r="H46" s="128"/>
      <c r="I46" s="16"/>
    </row>
    <row r="47" spans="1:9" ht="13.5" thickBot="1" x14ac:dyDescent="0.25">
      <c r="A47" s="24" t="s">
        <v>30</v>
      </c>
      <c r="B47" s="16"/>
      <c r="C47" s="16"/>
      <c r="D47" s="128"/>
      <c r="E47" s="16"/>
      <c r="F47" s="16"/>
      <c r="G47" s="64"/>
      <c r="H47" s="128"/>
      <c r="I47" s="16"/>
    </row>
    <row r="48" spans="1:9" x14ac:dyDescent="0.2">
      <c r="A48" s="24"/>
      <c r="B48" s="16"/>
      <c r="C48" s="16"/>
      <c r="D48" s="119"/>
      <c r="E48" s="16"/>
      <c r="F48" s="16"/>
      <c r="G48" s="64"/>
      <c r="H48" s="119"/>
      <c r="I48" s="16"/>
    </row>
    <row r="49" spans="1:9" x14ac:dyDescent="0.2">
      <c r="A49" s="24" t="s">
        <v>39</v>
      </c>
      <c r="B49" s="16"/>
      <c r="C49" s="16"/>
      <c r="D49" s="16"/>
      <c r="E49" s="16"/>
      <c r="F49" s="16"/>
      <c r="G49" s="16"/>
      <c r="H49" s="16"/>
      <c r="I49" s="16"/>
    </row>
    <row r="50" spans="1:9" x14ac:dyDescent="0.2">
      <c r="A50" s="53" t="s">
        <v>129</v>
      </c>
      <c r="B50" s="16"/>
      <c r="C50" s="16"/>
      <c r="D50" s="16"/>
      <c r="E50" s="16"/>
      <c r="F50" s="16"/>
      <c r="G50" s="16"/>
      <c r="H50" s="16"/>
      <c r="I50" s="16"/>
    </row>
    <row r="51" spans="1:9" x14ac:dyDescent="0.2">
      <c r="A51" s="53" t="s">
        <v>130</v>
      </c>
      <c r="B51" s="16"/>
      <c r="C51" s="16"/>
      <c r="D51" s="16"/>
      <c r="E51" s="16"/>
      <c r="F51" s="16"/>
      <c r="G51" s="16"/>
      <c r="H51" s="16"/>
      <c r="I51" s="16"/>
    </row>
    <row r="52" spans="1:9" x14ac:dyDescent="0.2">
      <c r="A52" s="16"/>
      <c r="B52" s="16"/>
      <c r="C52" s="16"/>
      <c r="D52" s="16"/>
      <c r="E52" s="16"/>
      <c r="F52" s="16"/>
      <c r="G52" s="16"/>
      <c r="H52" s="16"/>
      <c r="I52" s="16"/>
    </row>
    <row r="53" spans="1:9" x14ac:dyDescent="0.2">
      <c r="A53" s="16"/>
      <c r="B53" s="16"/>
      <c r="C53" s="16"/>
      <c r="D53" s="16"/>
      <c r="E53" s="16"/>
      <c r="F53" s="16"/>
      <c r="G53" s="16"/>
      <c r="H53" s="16"/>
      <c r="I53" s="16"/>
    </row>
    <row r="54" spans="1:9" x14ac:dyDescent="0.2">
      <c r="A54" s="16"/>
      <c r="B54" s="16"/>
      <c r="C54" s="16"/>
      <c r="D54" s="16"/>
      <c r="E54" s="16"/>
      <c r="F54" s="16"/>
      <c r="G54" s="16"/>
      <c r="H54" s="16"/>
      <c r="I54" s="16"/>
    </row>
    <row r="55" spans="1:9" x14ac:dyDescent="0.2">
      <c r="A55" s="16"/>
      <c r="B55" s="16"/>
      <c r="C55" s="16"/>
      <c r="D55" s="16"/>
      <c r="E55" s="16"/>
      <c r="F55" s="16"/>
      <c r="G55" s="16"/>
      <c r="H55" s="16"/>
      <c r="I55" s="16"/>
    </row>
    <row r="56" spans="1:9" x14ac:dyDescent="0.2">
      <c r="A56" s="16"/>
      <c r="B56" s="16"/>
      <c r="C56" s="16"/>
      <c r="D56" s="16"/>
      <c r="E56" s="16"/>
      <c r="F56" s="16"/>
      <c r="G56" s="16"/>
      <c r="H56" s="16"/>
      <c r="I56" s="16"/>
    </row>
    <row r="57" spans="1:9" x14ac:dyDescent="0.2">
      <c r="A57" s="16"/>
      <c r="B57" s="16"/>
      <c r="C57" s="16"/>
      <c r="D57" s="16"/>
      <c r="E57" s="16"/>
      <c r="F57" s="16"/>
      <c r="G57" s="16"/>
      <c r="H57" s="16"/>
      <c r="I57" s="16"/>
    </row>
    <row r="58" spans="1:9" x14ac:dyDescent="0.2">
      <c r="A58" s="16"/>
      <c r="B58" s="16"/>
      <c r="C58" s="16"/>
      <c r="D58" s="16"/>
      <c r="E58" s="16"/>
      <c r="F58" s="16"/>
      <c r="G58" s="16"/>
      <c r="H58" s="16"/>
      <c r="I58" s="16"/>
    </row>
    <row r="59" spans="1:9" x14ac:dyDescent="0.2">
      <c r="A59" s="16"/>
      <c r="B59" s="16"/>
      <c r="C59" s="16"/>
      <c r="D59" s="16"/>
      <c r="E59" s="16"/>
      <c r="F59" s="16"/>
      <c r="G59" s="16"/>
      <c r="H59" s="16"/>
      <c r="I59" s="16"/>
    </row>
    <row r="60" spans="1:9" x14ac:dyDescent="0.2">
      <c r="A60" s="16"/>
      <c r="B60" s="16"/>
      <c r="C60" s="16"/>
      <c r="D60" s="16"/>
      <c r="E60" s="16"/>
      <c r="F60" s="16"/>
      <c r="G60" s="16"/>
      <c r="H60" s="16"/>
      <c r="I60" s="16"/>
    </row>
    <row r="61" spans="1:9" x14ac:dyDescent="0.2">
      <c r="A61" s="16"/>
      <c r="B61" s="16"/>
      <c r="C61" s="16"/>
      <c r="D61" s="16"/>
      <c r="E61" s="16"/>
      <c r="F61" s="16"/>
      <c r="G61" s="16"/>
      <c r="H61" s="16"/>
      <c r="I61" s="16"/>
    </row>
    <row r="62" spans="1:9" x14ac:dyDescent="0.2">
      <c r="A62" s="16"/>
      <c r="B62" s="16"/>
      <c r="C62" s="16"/>
      <c r="D62" s="16"/>
      <c r="E62" s="16"/>
      <c r="F62" s="16"/>
      <c r="G62" s="16"/>
      <c r="H62" s="16"/>
      <c r="I62" s="16"/>
    </row>
    <row r="63" spans="1:9" x14ac:dyDescent="0.2">
      <c r="A63" s="16"/>
      <c r="B63" s="16"/>
      <c r="C63" s="16"/>
      <c r="D63" s="16"/>
      <c r="E63" s="16"/>
      <c r="F63" s="16"/>
      <c r="G63" s="16"/>
      <c r="H63" s="16"/>
      <c r="I63" s="16"/>
    </row>
    <row r="64" spans="1:9" x14ac:dyDescent="0.2">
      <c r="A64" s="16"/>
      <c r="B64" s="16"/>
      <c r="C64" s="16"/>
      <c r="D64" s="16"/>
      <c r="E64" s="16"/>
      <c r="F64" s="16"/>
      <c r="G64" s="16"/>
      <c r="H64" s="16"/>
      <c r="I64" s="16"/>
    </row>
    <row r="65" spans="1:9" x14ac:dyDescent="0.2">
      <c r="A65" s="16"/>
      <c r="B65" s="16"/>
      <c r="C65" s="16"/>
      <c r="D65" s="16"/>
      <c r="E65" s="16"/>
      <c r="F65" s="16"/>
      <c r="G65" s="16"/>
      <c r="H65" s="16"/>
      <c r="I65" s="16"/>
    </row>
    <row r="66" spans="1:9" x14ac:dyDescent="0.2">
      <c r="A66" s="16"/>
      <c r="B66" s="16"/>
      <c r="C66" s="16"/>
      <c r="D66" s="16"/>
      <c r="E66" s="16"/>
      <c r="F66" s="16"/>
      <c r="G66" s="16"/>
      <c r="H66" s="16"/>
      <c r="I66" s="16"/>
    </row>
    <row r="67" spans="1:9" x14ac:dyDescent="0.2">
      <c r="A67" s="16"/>
      <c r="B67" s="16"/>
      <c r="C67" s="16"/>
      <c r="D67" s="16"/>
      <c r="E67" s="16"/>
      <c r="F67" s="16"/>
      <c r="G67" s="16"/>
      <c r="H67" s="16"/>
      <c r="I67" s="16"/>
    </row>
    <row r="68" spans="1:9" x14ac:dyDescent="0.2">
      <c r="A68" s="16"/>
      <c r="B68" s="16"/>
      <c r="C68" s="16"/>
      <c r="D68" s="16"/>
      <c r="E68" s="16"/>
      <c r="F68" s="16"/>
      <c r="G68" s="16"/>
      <c r="H68" s="16"/>
      <c r="I68" s="16"/>
    </row>
    <row r="69" spans="1:9" x14ac:dyDescent="0.2">
      <c r="A69" s="16"/>
      <c r="B69" s="16"/>
      <c r="C69" s="16"/>
      <c r="D69" s="16"/>
      <c r="E69" s="16"/>
      <c r="F69" s="16"/>
      <c r="G69" s="16"/>
      <c r="H69" s="16"/>
      <c r="I69" s="16"/>
    </row>
    <row r="70" spans="1:9" x14ac:dyDescent="0.2">
      <c r="A70" s="16"/>
      <c r="B70" s="16"/>
      <c r="C70" s="16"/>
      <c r="D70" s="16"/>
      <c r="E70" s="16"/>
      <c r="F70" s="16"/>
      <c r="G70" s="16"/>
      <c r="H70" s="16"/>
      <c r="I70" s="16"/>
    </row>
  </sheetData>
  <phoneticPr fontId="0" type="noConversion"/>
  <printOptions gridLines="1"/>
  <pageMargins left="0.23622047244094491" right="0.23622047244094491" top="0.55118110236220474" bottom="0.35433070866141736" header="0.31496062992125984" footer="0.31496062992125984"/>
  <pageSetup paperSize="9" scale="82" orientation="landscape" r:id="rId1"/>
  <headerFooter alignWithMargins="0">
    <oddHeader>&amp;C&amp;"Arial,Fet"Bilaga 8 Utgiftsprognos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view="pageBreakPreview" topLeftCell="A26" zoomScaleNormal="100" zoomScaleSheetLayoutView="100" workbookViewId="0">
      <selection activeCell="A50" sqref="A50:A51"/>
    </sheetView>
  </sheetViews>
  <sheetFormatPr defaultRowHeight="12.75" x14ac:dyDescent="0.2"/>
  <cols>
    <col min="1" max="1" width="24.42578125" customWidth="1"/>
    <col min="2" max="14" width="10.7109375" customWidth="1"/>
  </cols>
  <sheetData>
    <row r="1" spans="1:9" x14ac:dyDescent="0.2">
      <c r="A1" s="84" t="s">
        <v>124</v>
      </c>
      <c r="B1" s="16"/>
      <c r="C1" s="16"/>
      <c r="D1" s="16"/>
      <c r="E1" s="16"/>
      <c r="F1" s="16"/>
      <c r="G1" s="16"/>
      <c r="H1" s="16"/>
      <c r="I1" s="16"/>
    </row>
    <row r="2" spans="1:9" x14ac:dyDescent="0.2">
      <c r="A2" s="16">
        <f>Inledning!B10</f>
        <v>0</v>
      </c>
      <c r="B2" s="16">
        <f>Inledning!B11</f>
        <v>0</v>
      </c>
      <c r="C2" s="16"/>
      <c r="D2" s="16"/>
      <c r="E2" s="16"/>
      <c r="F2" s="16"/>
      <c r="G2" s="16"/>
      <c r="H2" s="16"/>
      <c r="I2" s="16"/>
    </row>
    <row r="3" spans="1:9" ht="13.5" thickBot="1" x14ac:dyDescent="0.25">
      <c r="A3" s="16"/>
      <c r="B3" s="16" t="s">
        <v>65</v>
      </c>
      <c r="C3" s="16"/>
      <c r="D3" s="86"/>
      <c r="E3" s="16"/>
      <c r="F3" s="16" t="s">
        <v>37</v>
      </c>
      <c r="G3" s="16"/>
      <c r="H3" s="16"/>
      <c r="I3" s="16"/>
    </row>
    <row r="4" spans="1:9" x14ac:dyDescent="0.2">
      <c r="A4" s="87" t="s">
        <v>36</v>
      </c>
      <c r="B4" s="88" t="s">
        <v>13</v>
      </c>
      <c r="C4" s="89" t="s">
        <v>13</v>
      </c>
      <c r="D4" s="90" t="s">
        <v>14</v>
      </c>
      <c r="E4" s="16"/>
      <c r="F4" s="88" t="s">
        <v>13</v>
      </c>
      <c r="G4" s="89" t="s">
        <v>13</v>
      </c>
      <c r="H4" s="90" t="s">
        <v>14</v>
      </c>
      <c r="I4" s="16"/>
    </row>
    <row r="5" spans="1:9" x14ac:dyDescent="0.2">
      <c r="A5" s="91"/>
      <c r="B5" s="92" t="s">
        <v>26</v>
      </c>
      <c r="C5" s="93" t="s">
        <v>26</v>
      </c>
      <c r="D5" s="94" t="s">
        <v>27</v>
      </c>
      <c r="E5" s="60"/>
      <c r="F5" s="92" t="s">
        <v>26</v>
      </c>
      <c r="G5" s="93" t="s">
        <v>26</v>
      </c>
      <c r="H5" s="94" t="s">
        <v>27</v>
      </c>
      <c r="I5" s="16"/>
    </row>
    <row r="6" spans="1:9" ht="13.5" thickBot="1" x14ac:dyDescent="0.25">
      <c r="A6" s="95" t="s">
        <v>3</v>
      </c>
      <c r="B6" s="97" t="s">
        <v>0</v>
      </c>
      <c r="C6" s="98" t="s">
        <v>1</v>
      </c>
      <c r="D6" s="99" t="s">
        <v>28</v>
      </c>
      <c r="E6" s="60"/>
      <c r="F6" s="97" t="s">
        <v>0</v>
      </c>
      <c r="G6" s="98" t="s">
        <v>1</v>
      </c>
      <c r="H6" s="99" t="s">
        <v>28</v>
      </c>
      <c r="I6" s="16"/>
    </row>
    <row r="7" spans="1:9" x14ac:dyDescent="0.2">
      <c r="A7" s="100" t="s">
        <v>20</v>
      </c>
      <c r="B7" s="101">
        <v>1</v>
      </c>
      <c r="C7" s="102">
        <v>1</v>
      </c>
      <c r="D7" s="103">
        <f>((B7*Inledning!B21)+(C7*Inledning!$C$21))/1000</f>
        <v>51.708633989061447</v>
      </c>
      <c r="E7" s="60"/>
      <c r="F7" s="101">
        <v>1</v>
      </c>
      <c r="G7" s="102">
        <v>1</v>
      </c>
      <c r="H7" s="103">
        <f>((F7*Inledning!$E$21)+(G7*Inledning!$F$21))/1000</f>
        <v>0</v>
      </c>
      <c r="I7" s="16"/>
    </row>
    <row r="8" spans="1:9" x14ac:dyDescent="0.2">
      <c r="A8" s="100" t="s">
        <v>16</v>
      </c>
      <c r="B8" s="104">
        <v>1</v>
      </c>
      <c r="C8" s="105">
        <v>1</v>
      </c>
      <c r="D8" s="106">
        <f>((B8*Inledning!B21)+(C8*Inledning!$C$21))/1000</f>
        <v>51.708633989061447</v>
      </c>
      <c r="E8" s="60"/>
      <c r="F8" s="104">
        <v>1</v>
      </c>
      <c r="G8" s="105">
        <v>1</v>
      </c>
      <c r="H8" s="106">
        <f>((F8*Inledning!$E$21)+(G8*Inledning!$F$21))/1000</f>
        <v>0</v>
      </c>
      <c r="I8" s="16"/>
    </row>
    <row r="9" spans="1:9" x14ac:dyDescent="0.2">
      <c r="A9" s="100" t="s">
        <v>15</v>
      </c>
      <c r="B9" s="104">
        <v>1</v>
      </c>
      <c r="C9" s="105">
        <v>1</v>
      </c>
      <c r="D9" s="106">
        <f>((B9*Inledning!B21)+(C9*Inledning!$C$21))/1000</f>
        <v>51.708633989061447</v>
      </c>
      <c r="E9" s="60"/>
      <c r="F9" s="104">
        <v>1</v>
      </c>
      <c r="G9" s="105">
        <v>1</v>
      </c>
      <c r="H9" s="106">
        <f>((F9*Inledning!$E$21)+(G9*Inledning!$F$21))/1000</f>
        <v>0</v>
      </c>
      <c r="I9" s="16"/>
    </row>
    <row r="10" spans="1:9" x14ac:dyDescent="0.2">
      <c r="A10" s="107" t="s">
        <v>21</v>
      </c>
      <c r="B10" s="104">
        <v>1</v>
      </c>
      <c r="C10" s="105">
        <v>1</v>
      </c>
      <c r="D10" s="106">
        <f>((B10*Inledning!B21)+(C10*Inledning!$C$21))/1000</f>
        <v>51.708633989061447</v>
      </c>
      <c r="E10" s="16"/>
      <c r="F10" s="104">
        <v>1</v>
      </c>
      <c r="G10" s="105">
        <v>1</v>
      </c>
      <c r="H10" s="106">
        <f>((F10*Inledning!$E$21)+(G10*Inledning!$F$21))/1000</f>
        <v>0</v>
      </c>
      <c r="I10" s="16"/>
    </row>
    <row r="11" spans="1:9" x14ac:dyDescent="0.2">
      <c r="A11" s="24" t="s">
        <v>22</v>
      </c>
      <c r="B11" s="104">
        <v>1</v>
      </c>
      <c r="C11" s="105">
        <v>1</v>
      </c>
      <c r="D11" s="106">
        <f>((B11*Inledning!$B$22)+(C11*Inledning!$C$22))/1000</f>
        <v>98.404826607235421</v>
      </c>
      <c r="E11" s="16"/>
      <c r="F11" s="104">
        <v>1</v>
      </c>
      <c r="G11" s="105">
        <v>1</v>
      </c>
      <c r="H11" s="106">
        <f>((F11*Inledning!$E$22)+(G11*Inledning!$F$22))/1000</f>
        <v>0</v>
      </c>
      <c r="I11" s="16"/>
    </row>
    <row r="12" spans="1:9" ht="13.5" customHeight="1" x14ac:dyDescent="0.2">
      <c r="A12" s="24" t="s">
        <v>17</v>
      </c>
      <c r="B12" s="104">
        <v>1</v>
      </c>
      <c r="C12" s="105">
        <v>1</v>
      </c>
      <c r="D12" s="106">
        <f>((B12*Inledning!$B$22)+(C12*Inledning!$C$22))/1000</f>
        <v>98.404826607235421</v>
      </c>
      <c r="E12" s="16"/>
      <c r="F12" s="104">
        <v>1</v>
      </c>
      <c r="G12" s="105">
        <v>1</v>
      </c>
      <c r="H12" s="106">
        <f>((F12*Inledning!$E$22)+(G12*Inledning!$F$22))/1000</f>
        <v>0</v>
      </c>
      <c r="I12" s="16"/>
    </row>
    <row r="13" spans="1:9" ht="14.25" customHeight="1" x14ac:dyDescent="0.2">
      <c r="A13" s="24" t="s">
        <v>18</v>
      </c>
      <c r="B13" s="104">
        <v>1</v>
      </c>
      <c r="C13" s="105">
        <v>1</v>
      </c>
      <c r="D13" s="106">
        <f>((B13*Inledning!$B$22)+(C13*Inledning!$C$22))/1000</f>
        <v>98.404826607235421</v>
      </c>
      <c r="E13" s="16"/>
      <c r="F13" s="104">
        <v>1</v>
      </c>
      <c r="G13" s="105">
        <v>1</v>
      </c>
      <c r="H13" s="106">
        <f>((F13*Inledning!$E$22)+(G13*Inledning!$F$22))/1000</f>
        <v>0</v>
      </c>
      <c r="I13" s="16"/>
    </row>
    <row r="14" spans="1:9" ht="14.25" customHeight="1" x14ac:dyDescent="0.2">
      <c r="A14" s="24" t="s">
        <v>19</v>
      </c>
      <c r="B14" s="104">
        <v>1</v>
      </c>
      <c r="C14" s="105">
        <v>1</v>
      </c>
      <c r="D14" s="106">
        <f>((B14*Inledning!$B$23)+(C14*Inledning!$C$23))/1000</f>
        <v>105.91148659755989</v>
      </c>
      <c r="E14" s="16"/>
      <c r="F14" s="104">
        <v>1</v>
      </c>
      <c r="G14" s="105">
        <v>1</v>
      </c>
      <c r="H14" s="106">
        <f>((F14*Inledning!$E$23)+(G14*Inledning!$F$23))/1000</f>
        <v>0</v>
      </c>
      <c r="I14" s="16"/>
    </row>
    <row r="15" spans="1:9" x14ac:dyDescent="0.2">
      <c r="A15" s="24" t="s">
        <v>23</v>
      </c>
      <c r="B15" s="104">
        <v>1</v>
      </c>
      <c r="C15" s="105">
        <v>1</v>
      </c>
      <c r="D15" s="106">
        <f>((B15*Inledning!$B$24)+(C15*Inledning!$C$24))/1000</f>
        <v>101.60711369452065</v>
      </c>
      <c r="E15" s="16"/>
      <c r="F15" s="104">
        <v>1</v>
      </c>
      <c r="G15" s="105">
        <v>1</v>
      </c>
      <c r="H15" s="106">
        <f>((F15*Inledning!$E$24)+(G15*Inledning!$F$24))/1000</f>
        <v>0</v>
      </c>
      <c r="I15" s="16"/>
    </row>
    <row r="16" spans="1:9" x14ac:dyDescent="0.2">
      <c r="A16" s="24" t="s">
        <v>24</v>
      </c>
      <c r="B16" s="104">
        <v>1</v>
      </c>
      <c r="C16" s="105">
        <v>1</v>
      </c>
      <c r="D16" s="106">
        <f>((B16*Inledning!$B$25)+(C16*Inledning!$C$25))/1000</f>
        <v>140.56584728142482</v>
      </c>
      <c r="E16" s="16"/>
      <c r="F16" s="104">
        <v>1</v>
      </c>
      <c r="G16" s="105">
        <v>1</v>
      </c>
      <c r="H16" s="106">
        <f>((F16*Inledning!$E$25)+(G16*Inledning!$F$25))/1000</f>
        <v>0</v>
      </c>
      <c r="I16" s="16"/>
    </row>
    <row r="17" spans="1:9" x14ac:dyDescent="0.2">
      <c r="A17" s="24" t="s">
        <v>25</v>
      </c>
      <c r="B17" s="104">
        <v>1</v>
      </c>
      <c r="C17" s="105">
        <v>1</v>
      </c>
      <c r="D17" s="106">
        <f>((B17*Inledning!$B$26)+(C17*Inledning!$C$26))/1000</f>
        <v>77.972477640617981</v>
      </c>
      <c r="E17" s="16"/>
      <c r="F17" s="104">
        <v>1</v>
      </c>
      <c r="G17" s="105">
        <v>1</v>
      </c>
      <c r="H17" s="106">
        <f>((F17*Inledning!$E$26)+(G17*Inledning!$F$26))/1000</f>
        <v>0</v>
      </c>
      <c r="I17" s="16"/>
    </row>
    <row r="18" spans="1:9" x14ac:dyDescent="0.2">
      <c r="A18" s="53" t="s">
        <v>96</v>
      </c>
      <c r="B18" s="104">
        <v>1</v>
      </c>
      <c r="C18" s="105">
        <v>1</v>
      </c>
      <c r="D18" s="106">
        <f>((B18*Inledning!$B$27)+(C18*Inledning!$C$27))/1000</f>
        <v>106.324465815628</v>
      </c>
      <c r="E18" s="16"/>
      <c r="F18" s="104">
        <v>1</v>
      </c>
      <c r="G18" s="105">
        <v>1</v>
      </c>
      <c r="H18" s="106">
        <f>((F18*Inledning!$E$27)+(G18*Inledning!$F$27))/1000</f>
        <v>0</v>
      </c>
      <c r="I18" s="16"/>
    </row>
    <row r="19" spans="1:9" x14ac:dyDescent="0.2">
      <c r="A19" s="24" t="s">
        <v>4</v>
      </c>
      <c r="B19" s="104">
        <v>1</v>
      </c>
      <c r="C19" s="105">
        <v>1</v>
      </c>
      <c r="D19" s="106">
        <f>((B19*Inledning!$B$28)+(C19*Inledning!$C$28))/1000</f>
        <v>77.700169121456824</v>
      </c>
      <c r="E19" s="16"/>
      <c r="F19" s="104">
        <v>1</v>
      </c>
      <c r="G19" s="105">
        <v>1</v>
      </c>
      <c r="H19" s="106">
        <f>((F19*Inledning!$E$28)+(G19*Inledning!$F$28))/1000</f>
        <v>0</v>
      </c>
      <c r="I19" s="16"/>
    </row>
    <row r="20" spans="1:9" x14ac:dyDescent="0.2">
      <c r="A20" s="24" t="s">
        <v>5</v>
      </c>
      <c r="B20" s="104">
        <v>1</v>
      </c>
      <c r="C20" s="105">
        <v>1</v>
      </c>
      <c r="D20" s="106">
        <f>((B20*Inledning!$B$29)+(C20*Inledning!$C$29))/1000</f>
        <v>243.44659788566116</v>
      </c>
      <c r="E20" s="16"/>
      <c r="F20" s="104">
        <v>1</v>
      </c>
      <c r="G20" s="105">
        <v>1</v>
      </c>
      <c r="H20" s="106">
        <f>((F20*Inledning!$E$29)+(G20*Inledning!$F$29))/1000</f>
        <v>0</v>
      </c>
      <c r="I20" s="16"/>
    </row>
    <row r="21" spans="1:9" x14ac:dyDescent="0.2">
      <c r="A21" s="24" t="s">
        <v>6</v>
      </c>
      <c r="B21" s="104">
        <v>1</v>
      </c>
      <c r="C21" s="105">
        <v>1</v>
      </c>
      <c r="D21" s="106">
        <f>((B21*Inledning!$B$30)+(C21*Inledning!$C$30))/1000</f>
        <v>306.96624960988316</v>
      </c>
      <c r="E21" s="16"/>
      <c r="F21" s="104">
        <v>1</v>
      </c>
      <c r="G21" s="105">
        <v>1</v>
      </c>
      <c r="H21" s="106">
        <f>((F21*Inledning!$E$30)+(G21*Inledning!$F$30))/1000</f>
        <v>0</v>
      </c>
      <c r="I21" s="16"/>
    </row>
    <row r="22" spans="1:9" x14ac:dyDescent="0.2">
      <c r="A22" s="24" t="s">
        <v>7</v>
      </c>
      <c r="B22" s="104">
        <v>1</v>
      </c>
      <c r="C22" s="105">
        <v>1</v>
      </c>
      <c r="D22" s="106">
        <f>((B22*Inledning!$B$31)+(C22*Inledning!$C$31))/1000</f>
        <v>213.03006907445035</v>
      </c>
      <c r="E22" s="16"/>
      <c r="F22" s="104">
        <v>1</v>
      </c>
      <c r="G22" s="105">
        <v>1</v>
      </c>
      <c r="H22" s="106">
        <f>((F22*Inledning!$E$31)+(G22*Inledning!$F$31))/1000</f>
        <v>0</v>
      </c>
      <c r="I22" s="16"/>
    </row>
    <row r="23" spans="1:9" x14ac:dyDescent="0.2">
      <c r="A23" s="24" t="s">
        <v>8</v>
      </c>
      <c r="B23" s="104">
        <v>1</v>
      </c>
      <c r="C23" s="105">
        <v>1</v>
      </c>
      <c r="D23" s="106">
        <f>((B23*Inledning!$B$32)+(C23*Inledning!$C$32))/1000</f>
        <v>497.07709253104929</v>
      </c>
      <c r="E23" s="16"/>
      <c r="F23" s="104">
        <v>1</v>
      </c>
      <c r="G23" s="105">
        <v>1</v>
      </c>
      <c r="H23" s="106">
        <f>((F23*Inledning!$E$32)+(G23*Inledning!$F$32))/1000</f>
        <v>0</v>
      </c>
      <c r="I23" s="16"/>
    </row>
    <row r="24" spans="1:9" x14ac:dyDescent="0.2">
      <c r="A24" s="24" t="s">
        <v>9</v>
      </c>
      <c r="B24" s="104">
        <v>1</v>
      </c>
      <c r="C24" s="105">
        <v>1</v>
      </c>
      <c r="D24" s="106">
        <f>((B24*Inledning!$B$33)+(C24*Inledning!$C$33))/1000</f>
        <v>450.55139614503412</v>
      </c>
      <c r="E24" s="16"/>
      <c r="F24" s="104">
        <v>1</v>
      </c>
      <c r="G24" s="105">
        <v>1</v>
      </c>
      <c r="H24" s="106">
        <f>((F24*Inledning!$E$33)+(G24*Inledning!$F$33))/1000</f>
        <v>0</v>
      </c>
      <c r="I24" s="16"/>
    </row>
    <row r="25" spans="1:9" x14ac:dyDescent="0.2">
      <c r="A25" s="24" t="s">
        <v>10</v>
      </c>
      <c r="B25" s="104">
        <v>1</v>
      </c>
      <c r="C25" s="105">
        <v>1</v>
      </c>
      <c r="D25" s="106">
        <f>((B25*Inledning!$B$34)+(C25*Inledning!$C$34))/1000</f>
        <v>552.76881585261856</v>
      </c>
      <c r="E25" s="16"/>
      <c r="F25" s="104">
        <v>1</v>
      </c>
      <c r="G25" s="105">
        <v>1</v>
      </c>
      <c r="H25" s="106">
        <f>((F25*Inledning!$E$34)+(G25*Inledning!$F$34))/1000</f>
        <v>0</v>
      </c>
      <c r="I25" s="16"/>
    </row>
    <row r="26" spans="1:9" x14ac:dyDescent="0.2">
      <c r="A26" s="24" t="s">
        <v>11</v>
      </c>
      <c r="B26" s="104">
        <v>1</v>
      </c>
      <c r="C26" s="105">
        <v>1</v>
      </c>
      <c r="D26" s="106">
        <f>((B26*Inledning!$B$35)+(C26*Inledning!$C$35))/1000</f>
        <v>328.39454080110028</v>
      </c>
      <c r="E26" s="16"/>
      <c r="F26" s="104">
        <v>1</v>
      </c>
      <c r="G26" s="105">
        <v>1</v>
      </c>
      <c r="H26" s="106">
        <f>((F26*Inledning!$E$35)+(G26*Inledning!$F$35))/1000</f>
        <v>0</v>
      </c>
      <c r="I26" s="16"/>
    </row>
    <row r="27" spans="1:9" ht="13.5" thickBot="1" x14ac:dyDescent="0.25">
      <c r="A27" s="108" t="s">
        <v>12</v>
      </c>
      <c r="B27" s="109">
        <v>1</v>
      </c>
      <c r="C27" s="112">
        <v>1</v>
      </c>
      <c r="D27" s="111">
        <f>((B27*Inledning!$B$36)+(C27*Inledning!$C$36))/1000</f>
        <v>161.22683721601314</v>
      </c>
      <c r="E27" s="16"/>
      <c r="F27" s="109">
        <v>1</v>
      </c>
      <c r="G27" s="112">
        <v>1</v>
      </c>
      <c r="H27" s="111">
        <f>((F27*Inledning!$E$36)+(G27*Inledning!$F$36))/1000</f>
        <v>0</v>
      </c>
      <c r="I27" s="16"/>
    </row>
    <row r="28" spans="1:9" x14ac:dyDescent="0.2">
      <c r="A28" s="113" t="s">
        <v>2</v>
      </c>
      <c r="B28" s="114">
        <f>SUM(B7:B27)</f>
        <v>21</v>
      </c>
      <c r="C28" s="115">
        <f>SUM(C7:C27)</f>
        <v>21</v>
      </c>
      <c r="D28" s="116">
        <f>SUM(D7:D27)</f>
        <v>3865.5921750449706</v>
      </c>
      <c r="E28" s="16"/>
      <c r="F28" s="114">
        <f>SUM(F7:F27)</f>
        <v>21</v>
      </c>
      <c r="G28" s="115">
        <f>SUM(G7:G27)</f>
        <v>21</v>
      </c>
      <c r="H28" s="116">
        <f>SUM(H7:H27)</f>
        <v>0</v>
      </c>
      <c r="I28" s="16"/>
    </row>
    <row r="29" spans="1:9" x14ac:dyDescent="0.2">
      <c r="A29" s="24"/>
      <c r="B29" s="117"/>
      <c r="C29" s="118"/>
      <c r="D29" s="117"/>
      <c r="E29" s="117"/>
      <c r="F29" s="16"/>
      <c r="G29" s="16"/>
      <c r="H29" s="16"/>
      <c r="I29" s="16"/>
    </row>
    <row r="30" spans="1:9" ht="13.5" thickBot="1" x14ac:dyDescent="0.25">
      <c r="A30" s="16"/>
      <c r="B30" s="16"/>
      <c r="C30" s="16"/>
      <c r="D30" s="16"/>
      <c r="E30" s="16"/>
      <c r="F30" s="16"/>
      <c r="G30" s="133"/>
      <c r="H30" s="16"/>
      <c r="I30" s="16"/>
    </row>
    <row r="31" spans="1:9" ht="13.5" thickBot="1" x14ac:dyDescent="0.25">
      <c r="A31" s="24" t="s">
        <v>32</v>
      </c>
      <c r="B31" s="16"/>
      <c r="C31" s="16"/>
      <c r="D31" s="131"/>
      <c r="E31" s="16"/>
      <c r="F31" s="16"/>
      <c r="G31" s="120"/>
      <c r="H31" s="131"/>
      <c r="I31" s="16"/>
    </row>
    <row r="32" spans="1:9" x14ac:dyDescent="0.2">
      <c r="A32" s="16"/>
      <c r="B32" s="16"/>
      <c r="C32" s="16"/>
      <c r="D32" s="60"/>
      <c r="E32" s="16"/>
      <c r="F32" s="16"/>
      <c r="G32" s="120"/>
      <c r="H32" s="60"/>
      <c r="I32" s="16"/>
    </row>
    <row r="33" spans="1:9" x14ac:dyDescent="0.2">
      <c r="A33" s="24" t="s">
        <v>38</v>
      </c>
      <c r="B33" s="16"/>
      <c r="C33" s="16"/>
      <c r="D33" s="24">
        <f>'Prognos 2019'!D42</f>
        <v>0</v>
      </c>
      <c r="E33" s="16"/>
      <c r="F33" s="16"/>
      <c r="G33" s="120"/>
      <c r="H33" s="24">
        <f>'Prognos 2019'!H42</f>
        <v>0</v>
      </c>
      <c r="I33" s="16"/>
    </row>
    <row r="34" spans="1:9" x14ac:dyDescent="0.2">
      <c r="A34" s="53" t="s">
        <v>105</v>
      </c>
      <c r="B34" s="117"/>
      <c r="C34" s="118"/>
      <c r="D34" s="119">
        <f>Inledning!$F10</f>
        <v>0</v>
      </c>
      <c r="E34" s="16"/>
      <c r="F34" s="16"/>
      <c r="G34" s="120"/>
      <c r="H34" s="119">
        <f>Inledning!$F11</f>
        <v>0</v>
      </c>
      <c r="I34" s="16"/>
    </row>
    <row r="35" spans="1:9" x14ac:dyDescent="0.2">
      <c r="A35" s="24" t="s">
        <v>33</v>
      </c>
      <c r="B35" s="16"/>
      <c r="C35" s="16"/>
      <c r="D35" s="80">
        <f>D33+D34</f>
        <v>0</v>
      </c>
      <c r="E35" s="16"/>
      <c r="F35" s="16"/>
      <c r="G35" s="120"/>
      <c r="H35" s="80">
        <f>H33+H34</f>
        <v>0</v>
      </c>
      <c r="I35" s="16"/>
    </row>
    <row r="36" spans="1:9" ht="13.5" thickBot="1" x14ac:dyDescent="0.25">
      <c r="A36" s="53" t="s">
        <v>106</v>
      </c>
      <c r="B36" s="16"/>
      <c r="C36" s="16"/>
      <c r="D36" s="125">
        <f>D28+D31</f>
        <v>3865.5921750449706</v>
      </c>
      <c r="E36" s="16"/>
      <c r="F36" s="16"/>
      <c r="G36" s="16"/>
      <c r="H36" s="125">
        <f>H28+H31</f>
        <v>0</v>
      </c>
      <c r="I36" s="16"/>
    </row>
    <row r="37" spans="1:9" ht="13.5" thickBot="1" x14ac:dyDescent="0.25">
      <c r="A37" s="24" t="s">
        <v>62</v>
      </c>
      <c r="B37" s="16"/>
      <c r="C37" s="16"/>
      <c r="D37" s="132"/>
      <c r="E37" s="16"/>
      <c r="F37" s="16"/>
      <c r="G37" s="16"/>
      <c r="H37" s="132"/>
      <c r="I37" s="16"/>
    </row>
    <row r="38" spans="1:9" x14ac:dyDescent="0.2">
      <c r="A38" s="24" t="s">
        <v>52</v>
      </c>
      <c r="B38" s="16"/>
      <c r="C38" s="16"/>
      <c r="D38" s="64">
        <f>D35-D36-D37</f>
        <v>-3865.5921750449706</v>
      </c>
      <c r="E38" s="16"/>
      <c r="F38" s="16"/>
      <c r="G38" s="16"/>
      <c r="H38" s="64">
        <f>H35-H36-H37</f>
        <v>0</v>
      </c>
      <c r="I38" s="16"/>
    </row>
    <row r="39" spans="1:9" x14ac:dyDescent="0.2">
      <c r="A39" s="24"/>
      <c r="B39" s="16"/>
      <c r="C39" s="16"/>
      <c r="D39" s="64"/>
      <c r="E39" s="16"/>
      <c r="F39" s="16"/>
      <c r="G39" s="16"/>
      <c r="H39" s="64"/>
      <c r="I39" s="16"/>
    </row>
    <row r="40" spans="1:9" x14ac:dyDescent="0.2">
      <c r="A40" s="24" t="s">
        <v>35</v>
      </c>
      <c r="B40" s="16"/>
      <c r="C40" s="16"/>
      <c r="D40" s="24">
        <f>IF(D38&gt;0,D38,0)</f>
        <v>0</v>
      </c>
      <c r="E40" s="16"/>
      <c r="F40" s="16"/>
      <c r="G40" s="16"/>
      <c r="H40" s="24">
        <f>IF(H38&gt;0,H38,0)</f>
        <v>0</v>
      </c>
      <c r="I40" s="16"/>
    </row>
    <row r="41" spans="1:9" x14ac:dyDescent="0.2">
      <c r="A41" s="47" t="s">
        <v>59</v>
      </c>
      <c r="B41" s="16"/>
      <c r="C41" s="16"/>
      <c r="D41" s="127">
        <f>D42-D40</f>
        <v>0</v>
      </c>
      <c r="E41" s="16"/>
      <c r="F41" s="16"/>
      <c r="G41" s="16"/>
      <c r="H41" s="127">
        <f>H42-H40</f>
        <v>0</v>
      </c>
      <c r="I41" s="16"/>
    </row>
    <row r="42" spans="1:9" x14ac:dyDescent="0.2">
      <c r="A42" s="24" t="s">
        <v>57</v>
      </c>
      <c r="B42" s="16"/>
      <c r="C42" s="16"/>
      <c r="D42" s="24">
        <f>IF(D40=0,0,IF(D40&gt;0.1*D34,D34*0.1,D38))</f>
        <v>0</v>
      </c>
      <c r="E42" s="16"/>
      <c r="F42" s="16"/>
      <c r="G42" s="16"/>
      <c r="H42" s="24">
        <f>IF(H40=0,0,IF(H40&gt;0.1*H34,H34*0.1,H38))</f>
        <v>0</v>
      </c>
      <c r="I42" s="16"/>
    </row>
    <row r="43" spans="1:9" x14ac:dyDescent="0.2">
      <c r="A43" s="24"/>
      <c r="B43" s="16"/>
      <c r="C43" s="16"/>
      <c r="D43" s="24"/>
      <c r="E43" s="16"/>
      <c r="F43" s="16"/>
      <c r="G43" s="16"/>
      <c r="H43" s="24"/>
      <c r="I43" s="16"/>
    </row>
    <row r="44" spans="1:9" ht="13.5" thickBot="1" x14ac:dyDescent="0.25">
      <c r="A44" s="24" t="s">
        <v>29</v>
      </c>
      <c r="B44" s="16"/>
      <c r="C44" s="16"/>
      <c r="D44" s="119">
        <f>'Prognos 2019'!D47</f>
        <v>0</v>
      </c>
      <c r="E44" s="16"/>
      <c r="F44" s="16"/>
      <c r="G44" s="16"/>
      <c r="H44" s="119">
        <f>'Prognos 2019'!H47</f>
        <v>0</v>
      </c>
      <c r="I44" s="16"/>
    </row>
    <row r="45" spans="1:9" ht="13.5" thickBot="1" x14ac:dyDescent="0.25">
      <c r="A45" s="24" t="s">
        <v>34</v>
      </c>
      <c r="B45" s="16"/>
      <c r="C45" s="16"/>
      <c r="D45" s="128"/>
      <c r="E45" s="16"/>
      <c r="F45" s="16"/>
      <c r="G45" s="16"/>
      <c r="H45" s="128"/>
      <c r="I45" s="16"/>
    </row>
    <row r="46" spans="1:9" ht="13.5" thickBot="1" x14ac:dyDescent="0.25">
      <c r="A46" s="24" t="s">
        <v>31</v>
      </c>
      <c r="B46" s="16"/>
      <c r="C46" s="16"/>
      <c r="D46" s="128"/>
      <c r="E46" s="16"/>
      <c r="F46" s="16"/>
      <c r="G46" s="16"/>
      <c r="H46" s="128"/>
      <c r="I46" s="16"/>
    </row>
    <row r="47" spans="1:9" ht="13.5" thickBot="1" x14ac:dyDescent="0.25">
      <c r="A47" s="24" t="s">
        <v>30</v>
      </c>
      <c r="B47" s="16"/>
      <c r="C47" s="16"/>
      <c r="D47" s="128"/>
      <c r="E47" s="16"/>
      <c r="F47" s="16"/>
      <c r="G47" s="64"/>
      <c r="H47" s="128"/>
      <c r="I47" s="16"/>
    </row>
    <row r="48" spans="1:9" x14ac:dyDescent="0.2">
      <c r="A48" s="24"/>
      <c r="B48" s="16"/>
      <c r="C48" s="16"/>
      <c r="D48" s="119"/>
      <c r="E48" s="16"/>
      <c r="F48" s="16"/>
      <c r="G48" s="64"/>
      <c r="H48" s="119"/>
      <c r="I48" s="16"/>
    </row>
    <row r="49" spans="1:9" x14ac:dyDescent="0.2">
      <c r="A49" s="24" t="s">
        <v>39</v>
      </c>
      <c r="B49" s="16"/>
      <c r="C49" s="16"/>
      <c r="D49" s="16"/>
      <c r="E49" s="16"/>
      <c r="F49" s="16"/>
      <c r="G49" s="16"/>
      <c r="H49" s="16"/>
      <c r="I49" s="16"/>
    </row>
    <row r="50" spans="1:9" x14ac:dyDescent="0.2">
      <c r="A50" s="53" t="s">
        <v>129</v>
      </c>
      <c r="B50" s="16"/>
      <c r="C50" s="16"/>
      <c r="D50" s="16"/>
      <c r="E50" s="16"/>
      <c r="F50" s="16"/>
      <c r="G50" s="16"/>
      <c r="H50" s="16"/>
      <c r="I50" s="16"/>
    </row>
    <row r="51" spans="1:9" x14ac:dyDescent="0.2">
      <c r="A51" s="53" t="s">
        <v>130</v>
      </c>
      <c r="B51" s="16"/>
      <c r="C51" s="16"/>
      <c r="D51" s="16"/>
      <c r="E51" s="16"/>
      <c r="F51" s="16"/>
      <c r="G51" s="16"/>
      <c r="H51" s="16"/>
      <c r="I51" s="16"/>
    </row>
    <row r="52" spans="1:9" x14ac:dyDescent="0.2">
      <c r="A52" s="16"/>
      <c r="B52" s="16"/>
      <c r="C52" s="16"/>
      <c r="D52" s="16"/>
      <c r="E52" s="16"/>
      <c r="F52" s="16"/>
      <c r="G52" s="16"/>
      <c r="H52" s="16"/>
      <c r="I52" s="16"/>
    </row>
    <row r="53" spans="1:9" x14ac:dyDescent="0.2">
      <c r="A53" s="16"/>
      <c r="B53" s="16"/>
      <c r="C53" s="16"/>
      <c r="D53" s="16"/>
      <c r="E53" s="16"/>
      <c r="F53" s="16"/>
      <c r="G53" s="16"/>
      <c r="H53" s="16"/>
      <c r="I53" s="16"/>
    </row>
    <row r="54" spans="1:9" x14ac:dyDescent="0.2">
      <c r="A54" s="16"/>
      <c r="B54" s="16"/>
      <c r="C54" s="16"/>
      <c r="D54" s="16"/>
      <c r="E54" s="16"/>
      <c r="F54" s="16"/>
      <c r="G54" s="16"/>
      <c r="H54" s="16"/>
      <c r="I54" s="16"/>
    </row>
    <row r="55" spans="1:9" x14ac:dyDescent="0.2">
      <c r="A55" s="16"/>
      <c r="B55" s="16"/>
      <c r="C55" s="16"/>
      <c r="D55" s="16"/>
      <c r="E55" s="16"/>
      <c r="F55" s="16"/>
      <c r="G55" s="16"/>
      <c r="H55" s="16"/>
      <c r="I55" s="16"/>
    </row>
    <row r="56" spans="1:9" x14ac:dyDescent="0.2">
      <c r="A56" s="16"/>
      <c r="B56" s="16"/>
      <c r="C56" s="16"/>
      <c r="D56" s="16"/>
      <c r="E56" s="16"/>
      <c r="F56" s="16"/>
      <c r="G56" s="16"/>
      <c r="H56" s="16"/>
      <c r="I56" s="16"/>
    </row>
    <row r="57" spans="1:9" x14ac:dyDescent="0.2">
      <c r="A57" s="16"/>
      <c r="B57" s="16"/>
      <c r="C57" s="16"/>
      <c r="D57" s="16"/>
      <c r="E57" s="16"/>
      <c r="F57" s="16"/>
      <c r="G57" s="16"/>
      <c r="H57" s="16"/>
      <c r="I57" s="16"/>
    </row>
    <row r="58" spans="1:9" x14ac:dyDescent="0.2">
      <c r="A58" s="16"/>
      <c r="B58" s="16"/>
      <c r="C58" s="16"/>
      <c r="D58" s="16"/>
      <c r="E58" s="16"/>
      <c r="F58" s="16"/>
      <c r="G58" s="16"/>
      <c r="H58" s="16"/>
      <c r="I58" s="16"/>
    </row>
    <row r="59" spans="1:9" x14ac:dyDescent="0.2">
      <c r="A59" s="16"/>
      <c r="B59" s="16"/>
      <c r="C59" s="16"/>
      <c r="D59" s="16"/>
      <c r="E59" s="16"/>
      <c r="F59" s="16"/>
      <c r="G59" s="16"/>
      <c r="H59" s="16"/>
      <c r="I59" s="16"/>
    </row>
    <row r="60" spans="1:9" x14ac:dyDescent="0.2">
      <c r="A60" s="16"/>
      <c r="B60" s="16"/>
      <c r="C60" s="16"/>
      <c r="D60" s="16"/>
      <c r="E60" s="16"/>
      <c r="F60" s="16"/>
      <c r="G60" s="16"/>
      <c r="H60" s="16"/>
      <c r="I60" s="16"/>
    </row>
    <row r="61" spans="1:9" x14ac:dyDescent="0.2">
      <c r="A61" s="16"/>
      <c r="B61" s="16"/>
      <c r="C61" s="16"/>
      <c r="D61" s="16"/>
      <c r="E61" s="16"/>
      <c r="F61" s="16"/>
      <c r="G61" s="16"/>
      <c r="H61" s="16"/>
      <c r="I61" s="16"/>
    </row>
    <row r="62" spans="1:9" x14ac:dyDescent="0.2">
      <c r="A62" s="16"/>
      <c r="B62" s="16"/>
      <c r="C62" s="16"/>
      <c r="D62" s="16"/>
      <c r="E62" s="16"/>
      <c r="F62" s="16"/>
      <c r="G62" s="16"/>
      <c r="H62" s="16"/>
      <c r="I62" s="16"/>
    </row>
    <row r="63" spans="1:9" x14ac:dyDescent="0.2">
      <c r="A63" s="16"/>
      <c r="B63" s="16"/>
      <c r="C63" s="16"/>
      <c r="D63" s="16"/>
      <c r="E63" s="16"/>
      <c r="F63" s="16"/>
      <c r="G63" s="16"/>
      <c r="H63" s="16"/>
      <c r="I63" s="16"/>
    </row>
    <row r="64" spans="1:9" x14ac:dyDescent="0.2">
      <c r="A64" s="16"/>
      <c r="B64" s="16"/>
      <c r="C64" s="16"/>
      <c r="D64" s="16"/>
      <c r="E64" s="16"/>
      <c r="F64" s="16"/>
      <c r="G64" s="16"/>
      <c r="H64" s="16"/>
      <c r="I64" s="16"/>
    </row>
    <row r="65" spans="1:9" x14ac:dyDescent="0.2">
      <c r="A65" s="16"/>
      <c r="B65" s="16"/>
      <c r="C65" s="16"/>
      <c r="D65" s="16"/>
      <c r="E65" s="16"/>
      <c r="F65" s="16"/>
      <c r="G65" s="16"/>
      <c r="H65" s="16"/>
      <c r="I65" s="16"/>
    </row>
  </sheetData>
  <phoneticPr fontId="0" type="noConversion"/>
  <printOptions gridLines="1"/>
  <pageMargins left="0.23622047244094491" right="0.23622047244094491" top="0.55118110236220474" bottom="0.35433070866141736" header="0.31496062992125984" footer="0.31496062992125984"/>
  <pageSetup paperSize="9" scale="82" orientation="landscape" r:id="rId1"/>
  <headerFooter alignWithMargins="0">
    <oddHeader>&amp;C&amp;"Arial,Fet"Bilaga 8 Utgiftsprognos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view="pageBreakPreview" zoomScaleNormal="100" zoomScaleSheetLayoutView="100" workbookViewId="0">
      <selection activeCell="A53" sqref="A53"/>
    </sheetView>
  </sheetViews>
  <sheetFormatPr defaultRowHeight="12.75" x14ac:dyDescent="0.2"/>
  <cols>
    <col min="1" max="1" width="24.42578125" customWidth="1"/>
    <col min="2" max="14" width="10.7109375" customWidth="1"/>
  </cols>
  <sheetData>
    <row r="1" spans="1:8" x14ac:dyDescent="0.2">
      <c r="A1" s="1" t="s">
        <v>125</v>
      </c>
    </row>
    <row r="2" spans="1:8" x14ac:dyDescent="0.2">
      <c r="A2" s="16">
        <f>Inledning!B10</f>
        <v>0</v>
      </c>
      <c r="B2" s="16">
        <f>Inledning!B11</f>
        <v>0</v>
      </c>
      <c r="C2" s="16"/>
      <c r="D2" s="16"/>
      <c r="E2" s="16"/>
    </row>
    <row r="3" spans="1:8" ht="13.5" thickBot="1" x14ac:dyDescent="0.25">
      <c r="B3" t="s">
        <v>65</v>
      </c>
      <c r="D3" s="5"/>
      <c r="F3" t="s">
        <v>37</v>
      </c>
    </row>
    <row r="4" spans="1:8" x14ac:dyDescent="0.2">
      <c r="A4" s="29" t="s">
        <v>36</v>
      </c>
      <c r="B4" s="31" t="s">
        <v>13</v>
      </c>
      <c r="C4" s="32" t="s">
        <v>13</v>
      </c>
      <c r="D4" s="33" t="s">
        <v>14</v>
      </c>
      <c r="F4" s="31" t="s">
        <v>13</v>
      </c>
      <c r="G4" s="32" t="s">
        <v>13</v>
      </c>
      <c r="H4" s="33" t="s">
        <v>14</v>
      </c>
    </row>
    <row r="5" spans="1:8" x14ac:dyDescent="0.2">
      <c r="A5" s="27"/>
      <c r="B5" s="10" t="s">
        <v>26</v>
      </c>
      <c r="C5" s="7" t="s">
        <v>26</v>
      </c>
      <c r="D5" s="15" t="s">
        <v>27</v>
      </c>
      <c r="E5" s="2"/>
      <c r="F5" s="10" t="s">
        <v>26</v>
      </c>
      <c r="G5" s="7" t="s">
        <v>26</v>
      </c>
      <c r="H5" s="15" t="s">
        <v>27</v>
      </c>
    </row>
    <row r="6" spans="1:8" ht="13.5" thickBot="1" x14ac:dyDescent="0.25">
      <c r="A6" s="28" t="s">
        <v>3</v>
      </c>
      <c r="B6" s="34" t="s">
        <v>0</v>
      </c>
      <c r="C6" s="35" t="s">
        <v>1</v>
      </c>
      <c r="D6" s="36" t="s">
        <v>28</v>
      </c>
      <c r="E6" s="2"/>
      <c r="F6" s="34" t="s">
        <v>0</v>
      </c>
      <c r="G6" s="35" t="s">
        <v>1</v>
      </c>
      <c r="H6" s="36" t="s">
        <v>28</v>
      </c>
    </row>
    <row r="7" spans="1:8" x14ac:dyDescent="0.2">
      <c r="A7" s="3" t="s">
        <v>20</v>
      </c>
      <c r="B7" s="19">
        <v>1</v>
      </c>
      <c r="C7" s="38">
        <v>1</v>
      </c>
      <c r="D7" s="41">
        <f>((B7*Inledning!B21)+(C7*Inledning!$C$21))/1000</f>
        <v>51.708633989061447</v>
      </c>
      <c r="E7" s="2"/>
      <c r="F7" s="19">
        <v>1</v>
      </c>
      <c r="G7" s="38">
        <v>1</v>
      </c>
      <c r="H7" s="41">
        <f>((F7*Inledning!$E$21)+(G7*Inledning!$F$21))/1000</f>
        <v>0</v>
      </c>
    </row>
    <row r="8" spans="1:8" x14ac:dyDescent="0.2">
      <c r="A8" s="3" t="s">
        <v>16</v>
      </c>
      <c r="B8" s="20">
        <v>1</v>
      </c>
      <c r="C8" s="37">
        <v>1</v>
      </c>
      <c r="D8" s="42">
        <f>((B8*Inledning!B21)+(C8*Inledning!$C$21))/1000</f>
        <v>51.708633989061447</v>
      </c>
      <c r="E8" s="2"/>
      <c r="F8" s="20">
        <v>1</v>
      </c>
      <c r="G8" s="37">
        <v>1</v>
      </c>
      <c r="H8" s="42">
        <f>((F8*Inledning!$E$21)+(G8*Inledning!$F$21))/1000</f>
        <v>0</v>
      </c>
    </row>
    <row r="9" spans="1:8" x14ac:dyDescent="0.2">
      <c r="A9" s="3" t="s">
        <v>15</v>
      </c>
      <c r="B9" s="20">
        <v>1</v>
      </c>
      <c r="C9" s="37">
        <v>1</v>
      </c>
      <c r="D9" s="42">
        <f>((B9*Inledning!B21)+(C9*Inledning!$C$21))/1000</f>
        <v>51.708633989061447</v>
      </c>
      <c r="E9" s="2"/>
      <c r="F9" s="20">
        <v>1</v>
      </c>
      <c r="G9" s="37">
        <v>1</v>
      </c>
      <c r="H9" s="42">
        <f>((F9*Inledning!$E$21)+(G9*Inledning!$F$21))/1000</f>
        <v>0</v>
      </c>
    </row>
    <row r="10" spans="1:8" x14ac:dyDescent="0.2">
      <c r="A10" s="9" t="s">
        <v>21</v>
      </c>
      <c r="B10" s="20">
        <v>1</v>
      </c>
      <c r="C10" s="37">
        <v>1</v>
      </c>
      <c r="D10" s="42">
        <f>((B10*Inledning!B21)+(C10*Inledning!$C$21))/1000</f>
        <v>51.708633989061447</v>
      </c>
      <c r="F10" s="20">
        <v>1</v>
      </c>
      <c r="G10" s="37">
        <v>1</v>
      </c>
      <c r="H10" s="42">
        <f>((F10*Inledning!$E$21)+(G10*Inledning!$F$21))/1000</f>
        <v>0</v>
      </c>
    </row>
    <row r="11" spans="1:8" x14ac:dyDescent="0.2">
      <c r="A11" s="4" t="s">
        <v>22</v>
      </c>
      <c r="B11" s="20">
        <v>1</v>
      </c>
      <c r="C11" s="37">
        <v>1</v>
      </c>
      <c r="D11" s="42">
        <f>((B11*Inledning!$B$22)+(C11*Inledning!$C$22))/1000</f>
        <v>98.404826607235421</v>
      </c>
      <c r="F11" s="20">
        <v>1</v>
      </c>
      <c r="G11" s="37">
        <v>1</v>
      </c>
      <c r="H11" s="42">
        <f>((F11*Inledning!$E$22)+(G11*Inledning!$F$22))/1000</f>
        <v>0</v>
      </c>
    </row>
    <row r="12" spans="1:8" ht="13.5" customHeight="1" x14ac:dyDescent="0.2">
      <c r="A12" s="4" t="s">
        <v>17</v>
      </c>
      <c r="B12" s="20">
        <v>1</v>
      </c>
      <c r="C12" s="37">
        <v>1</v>
      </c>
      <c r="D12" s="42">
        <f>((B12*Inledning!$B$22)+(C12*Inledning!$C$22))/1000</f>
        <v>98.404826607235421</v>
      </c>
      <c r="F12" s="20">
        <v>1</v>
      </c>
      <c r="G12" s="37">
        <v>1</v>
      </c>
      <c r="H12" s="42">
        <f>((F12*Inledning!$E$22)+(G12*Inledning!$F$22))/1000</f>
        <v>0</v>
      </c>
    </row>
    <row r="13" spans="1:8" ht="14.25" customHeight="1" x14ac:dyDescent="0.2">
      <c r="A13" s="4" t="s">
        <v>18</v>
      </c>
      <c r="B13" s="20">
        <v>1</v>
      </c>
      <c r="C13" s="37">
        <v>1</v>
      </c>
      <c r="D13" s="42">
        <f>((B13*Inledning!$B$22)+(C13*Inledning!$C$22))/1000</f>
        <v>98.404826607235421</v>
      </c>
      <c r="F13" s="20">
        <v>1</v>
      </c>
      <c r="G13" s="37">
        <v>1</v>
      </c>
      <c r="H13" s="42">
        <f>((F13*Inledning!$E$22)+(G13*Inledning!$F$22))/1000</f>
        <v>0</v>
      </c>
    </row>
    <row r="14" spans="1:8" ht="14.25" customHeight="1" x14ac:dyDescent="0.2">
      <c r="A14" s="4" t="s">
        <v>19</v>
      </c>
      <c r="B14" s="20">
        <v>1</v>
      </c>
      <c r="C14" s="37">
        <v>1</v>
      </c>
      <c r="D14" s="42">
        <f>((B14*Inledning!$B$23)+(C14*Inledning!$C$23))/1000</f>
        <v>105.91148659755989</v>
      </c>
      <c r="F14" s="20">
        <v>1</v>
      </c>
      <c r="G14" s="37">
        <v>1</v>
      </c>
      <c r="H14" s="42">
        <f>((F14*Inledning!$E$23)+(G14*Inledning!$F$23))/1000</f>
        <v>0</v>
      </c>
    </row>
    <row r="15" spans="1:8" x14ac:dyDescent="0.2">
      <c r="A15" s="4" t="s">
        <v>23</v>
      </c>
      <c r="B15" s="20">
        <v>1</v>
      </c>
      <c r="C15" s="37">
        <v>1</v>
      </c>
      <c r="D15" s="42">
        <f>((B15*Inledning!$B$24)+(C15*Inledning!$C$24))/1000</f>
        <v>101.60711369452065</v>
      </c>
      <c r="F15" s="20">
        <v>1</v>
      </c>
      <c r="G15" s="37">
        <v>1</v>
      </c>
      <c r="H15" s="42">
        <f>((F15*Inledning!$E$24)+(G15*Inledning!$F$24))/1000</f>
        <v>0</v>
      </c>
    </row>
    <row r="16" spans="1:8" x14ac:dyDescent="0.2">
      <c r="A16" s="4" t="s">
        <v>24</v>
      </c>
      <c r="B16" s="20">
        <v>1</v>
      </c>
      <c r="C16" s="37">
        <v>1</v>
      </c>
      <c r="D16" s="42">
        <f>((B16*Inledning!$B$25)+(C16*Inledning!$C$25))/1000</f>
        <v>140.56584728142482</v>
      </c>
      <c r="F16" s="20">
        <v>1</v>
      </c>
      <c r="G16" s="37">
        <v>1</v>
      </c>
      <c r="H16" s="42">
        <f>((F16*Inledning!$E$25)+(G16*Inledning!$F$25))/1000</f>
        <v>0</v>
      </c>
    </row>
    <row r="17" spans="1:8" x14ac:dyDescent="0.2">
      <c r="A17" s="4" t="s">
        <v>25</v>
      </c>
      <c r="B17" s="20">
        <v>1</v>
      </c>
      <c r="C17" s="37">
        <v>1</v>
      </c>
      <c r="D17" s="42">
        <f>((B17*Inledning!$B$26)+(C17*Inledning!$C$26))/1000</f>
        <v>77.972477640617981</v>
      </c>
      <c r="F17" s="20">
        <v>1</v>
      </c>
      <c r="G17" s="37">
        <v>1</v>
      </c>
      <c r="H17" s="42">
        <f>((F17*Inledning!$E$26)+(G17*Inledning!$F$26))/1000</f>
        <v>0</v>
      </c>
    </row>
    <row r="18" spans="1:8" x14ac:dyDescent="0.2">
      <c r="A18" s="51" t="s">
        <v>96</v>
      </c>
      <c r="B18" s="20">
        <v>1</v>
      </c>
      <c r="C18" s="37">
        <v>1</v>
      </c>
      <c r="D18" s="42">
        <f>((B18*Inledning!$B$27)+(C18*Inledning!$C$27))/1000</f>
        <v>106.324465815628</v>
      </c>
      <c r="F18" s="20">
        <v>1</v>
      </c>
      <c r="G18" s="37">
        <v>1</v>
      </c>
      <c r="H18" s="42">
        <f>((F18*Inledning!$E$27)+(G18*Inledning!$F$27))/1000</f>
        <v>0</v>
      </c>
    </row>
    <row r="19" spans="1:8" x14ac:dyDescent="0.2">
      <c r="A19" s="4" t="s">
        <v>4</v>
      </c>
      <c r="B19" s="20">
        <v>1</v>
      </c>
      <c r="C19" s="37">
        <v>1</v>
      </c>
      <c r="D19" s="42">
        <f>((B19*Inledning!$B$28)+(C19*Inledning!$C$28))/1000</f>
        <v>77.700169121456824</v>
      </c>
      <c r="F19" s="20">
        <v>1</v>
      </c>
      <c r="G19" s="37">
        <v>1</v>
      </c>
      <c r="H19" s="42">
        <f>((F19*Inledning!$E$28)+(G19*Inledning!$F$28))/1000</f>
        <v>0</v>
      </c>
    </row>
    <row r="20" spans="1:8" x14ac:dyDescent="0.2">
      <c r="A20" s="4" t="s">
        <v>5</v>
      </c>
      <c r="B20" s="20">
        <v>1</v>
      </c>
      <c r="C20" s="37">
        <v>1</v>
      </c>
      <c r="D20" s="42">
        <f>((B20*Inledning!$B$29)+(C20*Inledning!$C$29))/1000</f>
        <v>243.44659788566116</v>
      </c>
      <c r="F20" s="20">
        <v>1</v>
      </c>
      <c r="G20" s="37">
        <v>1</v>
      </c>
      <c r="H20" s="42">
        <f>((F20*Inledning!$E$29)+(G20*Inledning!$F$29))/1000</f>
        <v>0</v>
      </c>
    </row>
    <row r="21" spans="1:8" x14ac:dyDescent="0.2">
      <c r="A21" s="4" t="s">
        <v>6</v>
      </c>
      <c r="B21" s="20">
        <v>1</v>
      </c>
      <c r="C21" s="37">
        <v>1</v>
      </c>
      <c r="D21" s="42">
        <f>((B21*Inledning!$B$30)+(C21*Inledning!$C$30))/1000</f>
        <v>306.96624960988316</v>
      </c>
      <c r="F21" s="20">
        <v>1</v>
      </c>
      <c r="G21" s="37">
        <v>1</v>
      </c>
      <c r="H21" s="42">
        <f>((F21*Inledning!$E$30)+(G21*Inledning!$F$30))/1000</f>
        <v>0</v>
      </c>
    </row>
    <row r="22" spans="1:8" x14ac:dyDescent="0.2">
      <c r="A22" s="4" t="s">
        <v>7</v>
      </c>
      <c r="B22" s="20">
        <v>1</v>
      </c>
      <c r="C22" s="37">
        <v>1</v>
      </c>
      <c r="D22" s="42">
        <f>((B22*Inledning!$B$31)+(C22*Inledning!$C$31))/1000</f>
        <v>213.03006907445035</v>
      </c>
      <c r="F22" s="20">
        <v>1</v>
      </c>
      <c r="G22" s="37">
        <v>1</v>
      </c>
      <c r="H22" s="42">
        <f>((F22*Inledning!$E$31)+(G22*Inledning!$F$31))/1000</f>
        <v>0</v>
      </c>
    </row>
    <row r="23" spans="1:8" x14ac:dyDescent="0.2">
      <c r="A23" s="4" t="s">
        <v>8</v>
      </c>
      <c r="B23" s="20">
        <v>1</v>
      </c>
      <c r="C23" s="37">
        <v>1</v>
      </c>
      <c r="D23" s="42">
        <f>((B23*Inledning!$B$32)+(C23*Inledning!$C$32))/1000</f>
        <v>497.07709253104929</v>
      </c>
      <c r="F23" s="20">
        <v>1</v>
      </c>
      <c r="G23" s="37">
        <v>1</v>
      </c>
      <c r="H23" s="42">
        <f>((F23*Inledning!$E$32)+(G23*Inledning!$F$32))/1000</f>
        <v>0</v>
      </c>
    </row>
    <row r="24" spans="1:8" x14ac:dyDescent="0.2">
      <c r="A24" s="4" t="s">
        <v>9</v>
      </c>
      <c r="B24" s="20">
        <v>1</v>
      </c>
      <c r="C24" s="37">
        <v>1</v>
      </c>
      <c r="D24" s="42">
        <f>((B24*Inledning!$B$33)+(C24*Inledning!$C$33))/1000</f>
        <v>450.55139614503412</v>
      </c>
      <c r="F24" s="20">
        <v>1</v>
      </c>
      <c r="G24" s="37">
        <v>1</v>
      </c>
      <c r="H24" s="42">
        <f>((F24*Inledning!$E$33)+(G24*Inledning!$F$33))/1000</f>
        <v>0</v>
      </c>
    </row>
    <row r="25" spans="1:8" x14ac:dyDescent="0.2">
      <c r="A25" s="4" t="s">
        <v>10</v>
      </c>
      <c r="B25" s="20">
        <v>1</v>
      </c>
      <c r="C25" s="37">
        <v>1</v>
      </c>
      <c r="D25" s="42">
        <f>((B25*Inledning!$B$34)+(C25*Inledning!$C$34))/1000</f>
        <v>552.76881585261856</v>
      </c>
      <c r="F25" s="20">
        <v>1</v>
      </c>
      <c r="G25" s="37">
        <v>1</v>
      </c>
      <c r="H25" s="42">
        <f>((F25*Inledning!$E$34)+(G25*Inledning!$F$34))/1000</f>
        <v>0</v>
      </c>
    </row>
    <row r="26" spans="1:8" x14ac:dyDescent="0.2">
      <c r="A26" s="4" t="s">
        <v>11</v>
      </c>
      <c r="B26" s="20">
        <v>1</v>
      </c>
      <c r="C26" s="37">
        <v>1</v>
      </c>
      <c r="D26" s="42">
        <f>((B26*Inledning!$B$35)+(C26*Inledning!$C$35))/1000</f>
        <v>328.39454080110028</v>
      </c>
      <c r="F26" s="20">
        <v>1</v>
      </c>
      <c r="G26" s="37">
        <v>1</v>
      </c>
      <c r="H26" s="42">
        <f>((F26*Inledning!$E$35)+(G26*Inledning!$F$35))/1000</f>
        <v>0</v>
      </c>
    </row>
    <row r="27" spans="1:8" ht="13.5" thickBot="1" x14ac:dyDescent="0.25">
      <c r="A27" s="8" t="s">
        <v>12</v>
      </c>
      <c r="B27" s="39">
        <v>1</v>
      </c>
      <c r="C27" s="40">
        <v>1</v>
      </c>
      <c r="D27" s="43">
        <f>((B27*Inledning!$B$36)+(C27*Inledning!$C$36))/1000</f>
        <v>161.22683721601314</v>
      </c>
      <c r="F27" s="39">
        <v>1</v>
      </c>
      <c r="G27" s="40">
        <v>1</v>
      </c>
      <c r="H27" s="43">
        <f>((F27*Inledning!$E$36)+(G27*Inledning!$F$36))/1000</f>
        <v>0</v>
      </c>
    </row>
    <row r="28" spans="1:8" x14ac:dyDescent="0.2">
      <c r="A28" s="12" t="s">
        <v>2</v>
      </c>
      <c r="B28" s="21">
        <f>SUM(B7:B27)</f>
        <v>21</v>
      </c>
      <c r="C28" s="22">
        <f>SUM(C7:C27)</f>
        <v>21</v>
      </c>
      <c r="D28" s="23">
        <f>SUM(D7:D27)</f>
        <v>3865.5921750449706</v>
      </c>
      <c r="F28" s="21">
        <f>SUM(F7:F27)</f>
        <v>21</v>
      </c>
      <c r="G28" s="22">
        <f>SUM(G7:G27)</f>
        <v>21</v>
      </c>
      <c r="H28" s="23">
        <f>SUM(H7:H27)</f>
        <v>0</v>
      </c>
    </row>
    <row r="29" spans="1:8" x14ac:dyDescent="0.2">
      <c r="A29" s="4"/>
      <c r="B29" s="13"/>
      <c r="C29" s="14"/>
      <c r="D29" s="13"/>
      <c r="E29" s="13"/>
    </row>
    <row r="30" spans="1:8" ht="13.5" thickBot="1" x14ac:dyDescent="0.25">
      <c r="G30" s="30"/>
    </row>
    <row r="31" spans="1:8" ht="13.5" thickBot="1" x14ac:dyDescent="0.25">
      <c r="A31" s="24" t="s">
        <v>32</v>
      </c>
      <c r="D31" s="25"/>
      <c r="G31" s="18"/>
      <c r="H31" s="25"/>
    </row>
    <row r="32" spans="1:8" x14ac:dyDescent="0.2">
      <c r="D32" s="2"/>
      <c r="G32" s="18"/>
      <c r="H32" s="2"/>
    </row>
    <row r="33" spans="1:8" x14ac:dyDescent="0.2">
      <c r="A33" s="24" t="s">
        <v>38</v>
      </c>
      <c r="D33" s="4">
        <f>'Prognos 2020'!D42</f>
        <v>0</v>
      </c>
      <c r="G33" s="18"/>
      <c r="H33" s="4">
        <f>'Prognos 2020'!H42</f>
        <v>0</v>
      </c>
    </row>
    <row r="34" spans="1:8" x14ac:dyDescent="0.2">
      <c r="A34" s="53" t="s">
        <v>126</v>
      </c>
      <c r="B34" s="13"/>
      <c r="C34" s="14"/>
      <c r="D34" s="6">
        <f>Inledning!$G10</f>
        <v>0</v>
      </c>
      <c r="G34" s="18"/>
      <c r="H34" s="6">
        <f>Inledning!$G11</f>
        <v>0</v>
      </c>
    </row>
    <row r="35" spans="1:8" x14ac:dyDescent="0.2">
      <c r="A35" s="24" t="s">
        <v>33</v>
      </c>
      <c r="D35" s="44">
        <f>D33+D34</f>
        <v>0</v>
      </c>
      <c r="G35" s="18"/>
      <c r="H35" s="44">
        <f>H33+H34</f>
        <v>0</v>
      </c>
    </row>
    <row r="36" spans="1:8" ht="13.5" thickBot="1" x14ac:dyDescent="0.25">
      <c r="A36" s="53" t="s">
        <v>127</v>
      </c>
      <c r="D36" s="11">
        <f>D28+D31</f>
        <v>3865.5921750449706</v>
      </c>
      <c r="H36" s="11">
        <f>H28+H31</f>
        <v>0</v>
      </c>
    </row>
    <row r="37" spans="1:8" ht="13.5" thickBot="1" x14ac:dyDescent="0.25">
      <c r="A37" s="24" t="s">
        <v>62</v>
      </c>
      <c r="D37" s="48"/>
      <c r="H37" s="48"/>
    </row>
    <row r="38" spans="1:8" x14ac:dyDescent="0.2">
      <c r="A38" s="24" t="s">
        <v>52</v>
      </c>
      <c r="D38" s="17">
        <f>D35-D36-D37</f>
        <v>-3865.5921750449706</v>
      </c>
      <c r="H38" s="17">
        <f>H35-H36-H37</f>
        <v>0</v>
      </c>
    </row>
    <row r="39" spans="1:8" x14ac:dyDescent="0.2">
      <c r="A39" s="24"/>
      <c r="D39" s="17"/>
      <c r="H39" s="17"/>
    </row>
    <row r="40" spans="1:8" x14ac:dyDescent="0.2">
      <c r="A40" s="24" t="s">
        <v>35</v>
      </c>
      <c r="D40" s="4">
        <f>IF(D38&gt;0,D38,0)</f>
        <v>0</v>
      </c>
      <c r="H40" s="4">
        <f>IF(H38&gt;0,H38,0)</f>
        <v>0</v>
      </c>
    </row>
    <row r="41" spans="1:8" x14ac:dyDescent="0.2">
      <c r="A41" s="47" t="s">
        <v>59</v>
      </c>
      <c r="D41" s="46">
        <f>D42-D40</f>
        <v>0</v>
      </c>
      <c r="H41" s="46">
        <f>H42-H40</f>
        <v>0</v>
      </c>
    </row>
    <row r="42" spans="1:8" x14ac:dyDescent="0.2">
      <c r="A42" s="24" t="s">
        <v>57</v>
      </c>
      <c r="D42" s="4">
        <f>IF(D40=0,0,IF(D40&gt;0.1*D34,D34*0.1,D38))</f>
        <v>0</v>
      </c>
      <c r="H42" s="4">
        <f>IF(H40=0,0,IF(H40&gt;0.1*H34,H34*0.1,H38))</f>
        <v>0</v>
      </c>
    </row>
    <row r="43" spans="1:8" x14ac:dyDescent="0.2">
      <c r="A43" s="24"/>
      <c r="D43" s="4"/>
      <c r="H43" s="4"/>
    </row>
    <row r="44" spans="1:8" ht="13.5" thickBot="1" x14ac:dyDescent="0.25">
      <c r="A44" s="4" t="s">
        <v>29</v>
      </c>
      <c r="D44" s="6">
        <f>'Prognos 2020'!D47</f>
        <v>0</v>
      </c>
      <c r="H44" s="6">
        <f>'Prognos 2020'!H47</f>
        <v>0</v>
      </c>
    </row>
    <row r="45" spans="1:8" ht="13.5" thickBot="1" x14ac:dyDescent="0.25">
      <c r="A45" s="4" t="s">
        <v>34</v>
      </c>
      <c r="D45" s="26"/>
      <c r="H45" s="26"/>
    </row>
    <row r="46" spans="1:8" ht="13.5" thickBot="1" x14ac:dyDescent="0.25">
      <c r="A46" s="4" t="s">
        <v>31</v>
      </c>
      <c r="D46" s="26"/>
      <c r="H46" s="26"/>
    </row>
    <row r="47" spans="1:8" ht="13.5" thickBot="1" x14ac:dyDescent="0.25">
      <c r="A47" s="4" t="s">
        <v>30</v>
      </c>
      <c r="D47" s="26"/>
      <c r="G47" s="17"/>
      <c r="H47" s="26"/>
    </row>
    <row r="48" spans="1:8" x14ac:dyDescent="0.2">
      <c r="A48" s="4"/>
      <c r="D48" s="6"/>
      <c r="G48" s="17"/>
      <c r="H48" s="6"/>
    </row>
    <row r="49" spans="1:1" x14ac:dyDescent="0.2">
      <c r="A49" s="24" t="s">
        <v>39</v>
      </c>
    </row>
    <row r="50" spans="1:1" x14ac:dyDescent="0.2">
      <c r="A50" s="53" t="s">
        <v>131</v>
      </c>
    </row>
    <row r="51" spans="1:1" x14ac:dyDescent="0.2">
      <c r="A51" s="53" t="s">
        <v>128</v>
      </c>
    </row>
    <row r="52" spans="1:1" x14ac:dyDescent="0.2">
      <c r="A52" s="53" t="s">
        <v>132</v>
      </c>
    </row>
  </sheetData>
  <phoneticPr fontId="0" type="noConversion"/>
  <printOptions gridLines="1"/>
  <pageMargins left="0.23622047244094491" right="0.23622047244094491" top="0.55118110236220474" bottom="0.35433070866141736" header="0.31496062992125984" footer="0.31496062992125984"/>
  <pageSetup paperSize="9" scale="80" orientation="landscape" r:id="rId1"/>
  <headerFooter alignWithMargins="0">
    <oddHeader>&amp;C&amp;"Arial,Fet"Bilaga 8 Utgiftsprognos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21CE4BDDDDB43B4A8945CACAC5716B4D" ma:contentTypeVersion="10" ma:contentTypeDescription="Skapa ett nytt dokument." ma:contentTypeScope="" ma:versionID="2402753023b45596d5f3c0f4f3c6fb8b">
  <xsd:schema xmlns:xsd="http://www.w3.org/2001/XMLSchema" xmlns:xs="http://www.w3.org/2001/XMLSchema" xmlns:p="http://schemas.microsoft.com/office/2006/metadata/properties" xmlns:ns2="fd0eb60b-32c8-489c-a600-61d55b22892d" xmlns:ns3="49f48e52-9a2a-46e8-aa91-1e2e5e35535d" targetNamespace="http://schemas.microsoft.com/office/2006/metadata/properties" ma:root="true" ma:fieldsID="3417bff7aab2c14281664ab7aff0886a" ns2:_="" ns3:_="">
    <xsd:import namespace="fd0eb60b-32c8-489c-a600-61d55b22892d"/>
    <xsd:import namespace="49f48e52-9a2a-46e8-aa91-1e2e5e35535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k46d94c0acf84ab9a79866a9d8b1905f" minOccurs="0"/>
                <xsd:element ref="ns2:TaxCatchAll" minOccurs="0"/>
                <xsd:element ref="ns2:TaxCatchAllLabel" minOccurs="0"/>
                <xsd:element ref="ns2:c9cd366cc722410295b9eacffbd73909" minOccurs="0"/>
                <xsd:element ref="ns2:Diarienummer" minOccurs="0"/>
                <xsd:element ref="ns2:Nyckelord" minOccurs="0"/>
                <xsd:element ref="ns2:Sekretess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eb60b-32c8-489c-a600-61d55b2289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k46d94c0acf84ab9a79866a9d8b1905f" ma:index="11" nillable="true" ma:taxonomy="true" ma:internalName="k46d94c0acf84ab9a79866a9d8b1905f" ma:taxonomyFieldName="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Global taxonomikolumn" ma:hidden="true" ma:list="{3ee46784-3b49-44ed-8100-783b17f38940}" ma:internalName="TaxCatchAll" ma:showField="CatchAllData" ma:web="fd0eb60b-32c8-489c-a600-61d55b2289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Global taxonomikolumn1" ma:hidden="true" ma:list="{3ee46784-3b49-44ed-8100-783b17f38940}" ma:internalName="TaxCatchAllLabel" ma:readOnly="true" ma:showField="CatchAllDataLabel" ma:web="fd0eb60b-32c8-489c-a600-61d55b2289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9cd366cc722410295b9eacffbd73909" ma:index="15" nillable="true" ma:taxonomy="true" ma:internalName="c9cd366cc722410295b9eacffbd73909" ma:taxonomyFieldName="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iarienummer" ma:index="17" nillable="true" ma:displayName="Diarienummer" ma:description="" ma:internalName="Diarienummer">
      <xsd:simpleType>
        <xsd:restriction base="dms:Text"/>
      </xsd:simpleType>
    </xsd:element>
    <xsd:element name="Nyckelord" ma:index="18" nillable="true" ma:displayName="Nyckelord" ma:description="" ma:internalName="Nyckelord">
      <xsd:simpleType>
        <xsd:restriction base="dms:Text"/>
      </xsd:simpleType>
    </xsd:element>
    <xsd:element name="Sekretess" ma:index="19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48e52-9a2a-46e8-aa91-1e2e5e35535d" elementFormDefault="qualified">
    <xsd:import namespace="http://schemas.microsoft.com/office/2006/documentManagement/types"/>
    <xsd:import namespace="http://schemas.microsoft.com/office/infopath/2007/PartnerControls"/>
    <xsd:element name="RKOrdnaClass" ma:index="20" nillable="true" ma:displayName="Klass" ma:hidden="true" ma:internalName="RKOrdnaClass" ma:readOnly="false">
      <xsd:simpleType>
        <xsd:restriction base="dms:Text"/>
      </xsd:simpleType>
    </xsd:element>
    <xsd:element name="RKOrdnaCheckInComment" ma:index="22" nillable="true" ma:displayName="Incheckningskommentar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arienummer xmlns="fd0eb60b-32c8-489c-a600-61d55b22892d" xsi:nil="true"/>
    <TaxCatchAll xmlns="fd0eb60b-32c8-489c-a600-61d55b22892d">
      <Value>1</Value>
      <Value>11</Value>
    </TaxCatchAll>
    <k46d94c0acf84ab9a79866a9d8b1905f xmlns="fd0eb60b-32c8-489c-a600-61d55b22892d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Utbildningsdepartementet</TermName>
          <TermId xmlns="http://schemas.microsoft.com/office/infopath/2007/PartnerControls">893cff3d-8fdb-492c-b9c1-c70a28487ed4</TermId>
        </TermInfo>
      </Terms>
    </k46d94c0acf84ab9a79866a9d8b1905f>
    <Sekretess xmlns="fd0eb60b-32c8-489c-a600-61d55b22892d" xsi:nil="true"/>
    <Nyckelord xmlns="fd0eb60b-32c8-489c-a600-61d55b22892d" xsi:nil="true"/>
    <c9cd366cc722410295b9eacffbd73909 xmlns="fd0eb60b-32c8-489c-a600-61d55b22892d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2.1. Budgetprocessen</TermName>
          <TermId xmlns="http://schemas.microsoft.com/office/infopath/2007/PartnerControls">601179b6-e68d-4f40-af6e-adcf3cf284a2</TermId>
        </TermInfo>
      </Terms>
    </c9cd366cc722410295b9eacffbd73909>
    <RKOrdnaClass xmlns="49f48e52-9a2a-46e8-aa91-1e2e5e35535d">3</RKOrdnaClass>
    <RKOrdnaCheckInComment xmlns="49f48e52-9a2a-46e8-aa91-1e2e5e35535d" xsi:nil="true"/>
    <_dlc_DocId xmlns="fd0eb60b-32c8-489c-a600-61d55b22892d">VR7HXXSTUPFM-17-5361</_dlc_DocId>
    <_dlc_DocIdUrl xmlns="fd0eb60b-32c8-489c-a600-61d55b22892d">
      <Url>http://rkdhs-u/enhet/UH/_layouts/DocIdRedir.aspx?ID=VR7HXXSTUPFM-17-5361</Url>
      <Description>VR7HXXSTUPFM-17-5361</Description>
    </_dlc_DocIdUrl>
  </documentManagement>
</p:propertie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2188DA6-DAE9-46AF-8B43-DCF4A282EAF4}"/>
</file>

<file path=customXml/itemProps2.xml><?xml version="1.0" encoding="utf-8"?>
<ds:datastoreItem xmlns:ds="http://schemas.openxmlformats.org/officeDocument/2006/customXml" ds:itemID="{7696D03B-1B38-4DE5-9452-050C6345EED4}"/>
</file>

<file path=customXml/itemProps3.xml><?xml version="1.0" encoding="utf-8"?>
<ds:datastoreItem xmlns:ds="http://schemas.openxmlformats.org/officeDocument/2006/customXml" ds:itemID="{CF30EF4E-99EB-49B7-B65A-4F9BC1765928}"/>
</file>

<file path=customXml/itemProps4.xml><?xml version="1.0" encoding="utf-8"?>
<ds:datastoreItem xmlns:ds="http://schemas.openxmlformats.org/officeDocument/2006/customXml" ds:itemID="{0413C377-A38D-404E-AF46-64899D39BC9A}"/>
</file>

<file path=customXml/itemProps5.xml><?xml version="1.0" encoding="utf-8"?>
<ds:datastoreItem xmlns:ds="http://schemas.openxmlformats.org/officeDocument/2006/customXml" ds:itemID="{86D39DCF-75C4-4CA7-B595-AE60B773D2BF}"/>
</file>

<file path=customXml/itemProps6.xml><?xml version="1.0" encoding="utf-8"?>
<ds:datastoreItem xmlns:ds="http://schemas.openxmlformats.org/officeDocument/2006/customXml" ds:itemID="{BBE89ACC-864F-442B-9F51-80B23B6C8922}"/>
</file>

<file path=customXml/itemProps7.xml><?xml version="1.0" encoding="utf-8"?>
<ds:datastoreItem xmlns:ds="http://schemas.openxmlformats.org/officeDocument/2006/customXml" ds:itemID="{2D388058-C69D-471A-A7A8-29EDCE54509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1</vt:i4>
      </vt:variant>
    </vt:vector>
  </HeadingPairs>
  <TitlesOfParts>
    <vt:vector size="8" baseType="lpstr">
      <vt:lpstr>Inledning</vt:lpstr>
      <vt:lpstr>Kommentarer</vt:lpstr>
      <vt:lpstr>Prognos 2017</vt:lpstr>
      <vt:lpstr>Prognos 2018</vt:lpstr>
      <vt:lpstr>Prognos 2019</vt:lpstr>
      <vt:lpstr>Prognos 2020</vt:lpstr>
      <vt:lpstr>Prognos 2021</vt:lpstr>
      <vt:lpstr>Lärosäte</vt:lpstr>
    </vt:vector>
  </TitlesOfParts>
  <Company>Regeringskansliets förvaltningskontor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Regeringskansliet</dc:creator>
  <cp:lastModifiedBy>Lars Olof Mikaelsson</cp:lastModifiedBy>
  <cp:lastPrinted>2015-12-16T09:07:03Z</cp:lastPrinted>
  <dcterms:created xsi:type="dcterms:W3CDTF">1999-05-24T12:13:08Z</dcterms:created>
  <dcterms:modified xsi:type="dcterms:W3CDTF">2016-11-02T10:18:42Z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Utbildningsdepartementet</vt:lpwstr>
  </property>
  <property fmtid="{D5CDD505-2E9C-101B-9397-08002B2CF9AE}" pid="3" name="RKOrdnaActivityCategory">
    <vt:lpwstr>2.1. Budgetprocessen</vt:lpwstr>
  </property>
  <property fmtid="{D5CDD505-2E9C-101B-9397-08002B2CF9AE}" pid="4" name="ContentType">
    <vt:lpwstr>Word</vt:lpwstr>
  </property>
  <property fmtid="{D5CDD505-2E9C-101B-9397-08002B2CF9AE}" pid="5" name="ContentTypeId">
    <vt:lpwstr>0x01010053E1D612BA3F4E21AA250ECD751942B30021CE4BDDDDB43B4A8945CACAC5716B4D</vt:lpwstr>
  </property>
  <property fmtid="{D5CDD505-2E9C-101B-9397-08002B2CF9AE}" pid="6" name="Order">
    <vt:r8>455800</vt:r8>
  </property>
  <property fmtid="{D5CDD505-2E9C-101B-9397-08002B2CF9AE}" pid="7" name="Departementsenhet">
    <vt:lpwstr>1;#Utbildningsdepartementet|893cff3d-8fdb-492c-b9c1-c70a28487ed4</vt:lpwstr>
  </property>
  <property fmtid="{D5CDD505-2E9C-101B-9397-08002B2CF9AE}" pid="8" name="RKOrdnaActivityCategory2">
    <vt:lpwstr>2.1. Budgetprocessen</vt:lpwstr>
  </property>
  <property fmtid="{D5CDD505-2E9C-101B-9397-08002B2CF9AE}" pid="9" name="Aktivitetskategori">
    <vt:lpwstr>11;#2.1. Budgetprocessen|601179b6-e68d-4f40-af6e-adcf3cf284a2</vt:lpwstr>
  </property>
  <property fmtid="{D5CDD505-2E9C-101B-9397-08002B2CF9AE}" pid="10" name="RKOrdnaDepartement2">
    <vt:lpwstr>Utbildningsdepartementet</vt:lpwstr>
  </property>
  <property fmtid="{D5CDD505-2E9C-101B-9397-08002B2CF9AE}" pid="11" name="_dlc_DocIdItemGuid">
    <vt:lpwstr>0ac66573-fc15-4edc-ba7b-11d542b3c8c4</vt:lpwstr>
  </property>
  <property fmtid="{D5CDD505-2E9C-101B-9397-08002B2CF9AE}" pid="12" name="_dlc_DocId">
    <vt:lpwstr>VR7HXXSTUPFM-20-17137</vt:lpwstr>
  </property>
  <property fmtid="{D5CDD505-2E9C-101B-9397-08002B2CF9AE}" pid="13" name="_dlc_DocIdUrl">
    <vt:lpwstr>http://rkdhs-u/enhet/UH/_layouts/DocIdRedir.aspx?ID=VR7HXXSTUPFM-20-17137, VR7HXXSTUPFM-20-17137</vt:lpwstr>
  </property>
</Properties>
</file>