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rkdhs-u/enhet/UH/Regleringsbrev/RB_2018/Bilagor/"/>
    </mc:Choice>
  </mc:AlternateContent>
  <bookViews>
    <workbookView xWindow="2505" yWindow="165" windowWidth="16335" windowHeight="7410"/>
  </bookViews>
  <sheets>
    <sheet name="Inledning" sheetId="12" r:id="rId1"/>
    <sheet name="Kommentarer" sheetId="13" r:id="rId2"/>
    <sheet name="Prognos 2018" sheetId="6" r:id="rId3"/>
    <sheet name="Prognos 2019" sheetId="9" r:id="rId4"/>
    <sheet name="Prognos 2020" sheetId="11" r:id="rId5"/>
    <sheet name="Prognos 2021" sheetId="10" r:id="rId6"/>
  </sheets>
  <definedNames>
    <definedName name="_xlnm._FilterDatabase" localSheetId="0" hidden="1">Inledning!$A$44:$A$74</definedName>
    <definedName name="Aspar">Inledning!$C$16</definedName>
    <definedName name="Lärosäte">Inledning!$A$43:$A$74</definedName>
    <definedName name="Öprod">Inledning!$C$17</definedName>
  </definedNames>
  <calcPr calcId="171027"/>
</workbook>
</file>

<file path=xl/calcChain.xml><?xml version="1.0" encoding="utf-8"?>
<calcChain xmlns="http://schemas.openxmlformats.org/spreadsheetml/2006/main">
  <c r="A78" i="12" l="1"/>
  <c r="H34" i="10" l="1"/>
  <c r="D34" i="10"/>
  <c r="H34" i="11"/>
  <c r="D34" i="11"/>
  <c r="H34" i="9"/>
  <c r="D34" i="9"/>
  <c r="H34" i="6"/>
  <c r="D34" i="6"/>
  <c r="D7" i="6" l="1"/>
  <c r="H33" i="6" l="1"/>
  <c r="H44" i="6"/>
  <c r="H44" i="9" l="1"/>
  <c r="D44" i="6" l="1"/>
  <c r="D33" i="6"/>
  <c r="D35" i="6" s="1"/>
  <c r="D1" i="13" l="1"/>
  <c r="B2" i="10" l="1"/>
  <c r="B2" i="11"/>
  <c r="A2" i="11"/>
  <c r="B2" i="9"/>
  <c r="B2" i="6"/>
  <c r="D2" i="13"/>
  <c r="D18" i="10"/>
  <c r="D10" i="10"/>
  <c r="D9" i="10"/>
  <c r="D8" i="10"/>
  <c r="D7" i="10"/>
  <c r="D18" i="11"/>
  <c r="D10" i="11"/>
  <c r="D9" i="11"/>
  <c r="D8" i="11"/>
  <c r="D7" i="11"/>
  <c r="D18" i="9"/>
  <c r="D10" i="9"/>
  <c r="D9" i="9"/>
  <c r="D8" i="9"/>
  <c r="D7" i="9"/>
  <c r="D18" i="6"/>
  <c r="D10" i="6"/>
  <c r="D9" i="6"/>
  <c r="D8" i="6"/>
  <c r="H18" i="10"/>
  <c r="H18" i="11"/>
  <c r="H18" i="9"/>
  <c r="H18" i="6"/>
  <c r="H27" i="10"/>
  <c r="H26" i="10"/>
  <c r="H25" i="10"/>
  <c r="H24" i="10"/>
  <c r="H23" i="10"/>
  <c r="H22" i="10"/>
  <c r="H21" i="10"/>
  <c r="H20" i="10"/>
  <c r="H19" i="10"/>
  <c r="H17" i="10"/>
  <c r="H16" i="10"/>
  <c r="H15" i="10"/>
  <c r="H14" i="10"/>
  <c r="H13" i="10"/>
  <c r="H12" i="10"/>
  <c r="H11" i="10"/>
  <c r="H10" i="10"/>
  <c r="H9" i="10"/>
  <c r="H8" i="10"/>
  <c r="H7" i="10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H8" i="11"/>
  <c r="H7" i="11"/>
  <c r="H27" i="9"/>
  <c r="H26" i="9"/>
  <c r="H25" i="9"/>
  <c r="H24" i="9"/>
  <c r="H23" i="9"/>
  <c r="H22" i="9"/>
  <c r="H21" i="9"/>
  <c r="H20" i="9"/>
  <c r="H19" i="9"/>
  <c r="H17" i="9"/>
  <c r="H16" i="9"/>
  <c r="H15" i="9"/>
  <c r="H14" i="9"/>
  <c r="H13" i="9"/>
  <c r="H12" i="9"/>
  <c r="H11" i="9"/>
  <c r="H10" i="9"/>
  <c r="H9" i="9"/>
  <c r="H8" i="9"/>
  <c r="H7" i="9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H13" i="6"/>
  <c r="H12" i="6"/>
  <c r="H11" i="6"/>
  <c r="H10" i="6"/>
  <c r="H9" i="6"/>
  <c r="H8" i="6"/>
  <c r="H7" i="6"/>
  <c r="D11" i="11"/>
  <c r="D11" i="10"/>
  <c r="D12" i="10"/>
  <c r="D13" i="10"/>
  <c r="D14" i="10"/>
  <c r="D15" i="10"/>
  <c r="D16" i="10"/>
  <c r="D17" i="10"/>
  <c r="D19" i="10"/>
  <c r="D20" i="10"/>
  <c r="D21" i="10"/>
  <c r="D22" i="10"/>
  <c r="D23" i="10"/>
  <c r="D24" i="10"/>
  <c r="D25" i="10"/>
  <c r="D26" i="10"/>
  <c r="D27" i="10"/>
  <c r="D12" i="11"/>
  <c r="D13" i="11"/>
  <c r="D14" i="11"/>
  <c r="D15" i="11"/>
  <c r="D16" i="11"/>
  <c r="D17" i="11"/>
  <c r="D19" i="11"/>
  <c r="D20" i="11"/>
  <c r="D21" i="11"/>
  <c r="D22" i="11"/>
  <c r="D23" i="11"/>
  <c r="D24" i="11"/>
  <c r="D25" i="11"/>
  <c r="D26" i="11"/>
  <c r="D27" i="11"/>
  <c r="D11" i="9"/>
  <c r="D12" i="9"/>
  <c r="D13" i="9"/>
  <c r="D14" i="9"/>
  <c r="D15" i="9"/>
  <c r="D16" i="9"/>
  <c r="D17" i="9"/>
  <c r="D19" i="9"/>
  <c r="D20" i="9"/>
  <c r="D21" i="9"/>
  <c r="D22" i="9"/>
  <c r="D23" i="9"/>
  <c r="D24" i="9"/>
  <c r="D25" i="9"/>
  <c r="D26" i="9"/>
  <c r="D27" i="9"/>
  <c r="D11" i="6"/>
  <c r="D12" i="6"/>
  <c r="D13" i="6"/>
  <c r="D14" i="6"/>
  <c r="D15" i="6"/>
  <c r="D16" i="6"/>
  <c r="D17" i="6"/>
  <c r="D19" i="6"/>
  <c r="D20" i="6"/>
  <c r="D21" i="6"/>
  <c r="D22" i="6"/>
  <c r="D23" i="6"/>
  <c r="D24" i="6"/>
  <c r="D25" i="6"/>
  <c r="D26" i="6"/>
  <c r="D27" i="6"/>
  <c r="D44" i="10"/>
  <c r="H44" i="10"/>
  <c r="H44" i="11"/>
  <c r="D44" i="11"/>
  <c r="D44" i="9"/>
  <c r="A2" i="10"/>
  <c r="A2" i="9"/>
  <c r="A2" i="6"/>
  <c r="B28" i="11"/>
  <c r="E81" i="12" s="1"/>
  <c r="C28" i="11"/>
  <c r="F28" i="11"/>
  <c r="E82" i="12" s="1"/>
  <c r="G28" i="11"/>
  <c r="B28" i="10"/>
  <c r="F81" i="12" s="1"/>
  <c r="C28" i="10"/>
  <c r="F28" i="10"/>
  <c r="F82" i="12" s="1"/>
  <c r="G28" i="10"/>
  <c r="B28" i="9"/>
  <c r="D81" i="12" s="1"/>
  <c r="C28" i="9"/>
  <c r="F28" i="9"/>
  <c r="D82" i="12" s="1"/>
  <c r="G28" i="9"/>
  <c r="G28" i="6"/>
  <c r="F28" i="6"/>
  <c r="C82" i="12" s="1"/>
  <c r="C28" i="6"/>
  <c r="B28" i="6"/>
  <c r="C81" i="12" s="1"/>
  <c r="D28" i="6" l="1"/>
  <c r="D36" i="6" s="1"/>
  <c r="C79" i="12" s="1"/>
  <c r="D28" i="9"/>
  <c r="D28" i="11"/>
  <c r="D36" i="11" s="1"/>
  <c r="E79" i="12" s="1"/>
  <c r="D28" i="10"/>
  <c r="D36" i="10" s="1"/>
  <c r="F79" i="12" s="1"/>
  <c r="H28" i="6"/>
  <c r="H36" i="6" s="1"/>
  <c r="C80" i="12" s="1"/>
  <c r="H28" i="9"/>
  <c r="H36" i="9" s="1"/>
  <c r="D80" i="12" s="1"/>
  <c r="H28" i="11"/>
  <c r="H36" i="11" s="1"/>
  <c r="E80" i="12" s="1"/>
  <c r="H28" i="10"/>
  <c r="H36" i="10" s="1"/>
  <c r="F80" i="12" s="1"/>
  <c r="D36" i="9" l="1"/>
  <c r="D79" i="12" s="1"/>
  <c r="D38" i="6"/>
  <c r="D40" i="6" s="1"/>
  <c r="D42" i="6" s="1"/>
  <c r="H35" i="6" l="1"/>
  <c r="H38" i="6" s="1"/>
  <c r="H40" i="6" s="1"/>
  <c r="H42" i="6" s="1"/>
  <c r="H33" i="9" s="1"/>
  <c r="H35" i="9" s="1"/>
  <c r="H38" i="9" s="1"/>
  <c r="H40" i="9" s="1"/>
  <c r="H42" i="9" s="1"/>
  <c r="D33" i="9"/>
  <c r="D35" i="9" s="1"/>
  <c r="D38" i="9" s="1"/>
  <c r="D40" i="9" s="1"/>
  <c r="D42" i="9" s="1"/>
  <c r="D41" i="6"/>
  <c r="H41" i="6" l="1"/>
  <c r="D41" i="9"/>
  <c r="D33" i="11"/>
  <c r="D35" i="11" s="1"/>
  <c r="D38" i="11" s="1"/>
  <c r="D40" i="11" s="1"/>
  <c r="D42" i="11" s="1"/>
  <c r="H33" i="11"/>
  <c r="H35" i="11" s="1"/>
  <c r="H38" i="11" s="1"/>
  <c r="H40" i="11" s="1"/>
  <c r="H42" i="11" s="1"/>
  <c r="H41" i="9"/>
  <c r="H33" i="10" l="1"/>
  <c r="H35" i="10" s="1"/>
  <c r="H38" i="10" s="1"/>
  <c r="H40" i="10" s="1"/>
  <c r="H42" i="10" s="1"/>
  <c r="H41" i="10" s="1"/>
  <c r="H41" i="11"/>
  <c r="D41" i="11"/>
  <c r="D33" i="10"/>
  <c r="D35" i="10" s="1"/>
  <c r="D38" i="10" s="1"/>
  <c r="D40" i="10" s="1"/>
  <c r="D42" i="10" s="1"/>
  <c r="D41" i="10" s="1"/>
</calcChain>
</file>

<file path=xl/sharedStrings.xml><?xml version="1.0" encoding="utf-8"?>
<sst xmlns="http://schemas.openxmlformats.org/spreadsheetml/2006/main" count="375" uniqueCount="140">
  <si>
    <t>HST</t>
  </si>
  <si>
    <t>HPR</t>
  </si>
  <si>
    <t>Summa</t>
  </si>
  <si>
    <t>Utb.omr.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</si>
  <si>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</si>
  <si>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</si>
  <si>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</si>
  <si>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</si>
  <si>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</si>
  <si>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</si>
  <si>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</si>
  <si>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</si>
  <si>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</si>
  <si>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Beräknat</t>
  </si>
  <si>
    <t>Beräknad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</si>
  <si>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</si>
  <si>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</si>
  <si>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</si>
  <si>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</si>
  <si>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</si>
  <si>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</si>
  <si>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</si>
  <si>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</si>
  <si>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</si>
  <si>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</si>
  <si>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</si>
  <si>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utfall</t>
  </si>
  <si>
    <t>total</t>
  </si>
  <si>
    <t>ersättning</t>
  </si>
  <si>
    <t>Tidigare överproduktion</t>
  </si>
  <si>
    <t>Utgående överproduktion</t>
  </si>
  <si>
    <t>Indrag överproduktion</t>
  </si>
  <si>
    <t>Decemberprestationer</t>
  </si>
  <si>
    <t>Tilldelade medel</t>
  </si>
  <si>
    <t>Förändring överproduktion</t>
  </si>
  <si>
    <t>Utgående anslagssparande</t>
  </si>
  <si>
    <t>Belopp i tkr.</t>
  </si>
  <si>
    <t>Oktoberprognos</t>
  </si>
  <si>
    <t>Ingående anslagssparande</t>
  </si>
  <si>
    <t>Decemberprestationer samt sparande av anslag och överproduktion redovisas i enlighet med regleringsbrevets regler.</t>
  </si>
  <si>
    <t>Decemberprestationer samt sparande av anslag och överpoduktion redovisas i enlighet med regleringsbrevets regler.</t>
  </si>
  <si>
    <t>Lärosäte</t>
  </si>
  <si>
    <t xml:space="preserve">Utbildningsområde   </t>
  </si>
  <si>
    <t>Humanistiskt, teologiskt, juridiskt, samhällsvetenskapligt</t>
  </si>
  <si>
    <t>Naturvetenskapligt, tekniskt, farmaceutiskt</t>
  </si>
  <si>
    <t>Odontologiskt</t>
  </si>
  <si>
    <t>Medicinskt</t>
  </si>
  <si>
    <t>Ersättning</t>
  </si>
  <si>
    <t>Takbelopp i fasta priser</t>
  </si>
  <si>
    <t xml:space="preserve">Ersättningsbelopp </t>
  </si>
  <si>
    <t>Ingående anslagsparande</t>
  </si>
  <si>
    <t>Ingående överproduktion</t>
  </si>
  <si>
    <t>Utfall anslag</t>
  </si>
  <si>
    <t>kr</t>
  </si>
  <si>
    <t>tkr</t>
  </si>
  <si>
    <t>Fyll i blått fält</t>
  </si>
  <si>
    <t>Anslagssparande efter indrag</t>
  </si>
  <si>
    <t>Indrag anslagssparande</t>
  </si>
  <si>
    <t>oktober</t>
  </si>
  <si>
    <t xml:space="preserve">På denna sida finns grunddata till beräkningarna. </t>
  </si>
  <si>
    <t>Förbrukning överproduktion</t>
  </si>
  <si>
    <t>Prognossammanställning</t>
  </si>
  <si>
    <t>Kopiera uppgifter till gula fält (inkl. lärosätets namn)</t>
  </si>
  <si>
    <t>Aprilprognos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</si>
  <si>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</si>
  <si>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</si>
  <si>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</si>
  <si>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</si>
  <si>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</si>
  <si>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</si>
  <si>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</si>
  <si>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</si>
  <si>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Luleå tekniska universitet</t>
  </si>
  <si>
    <t>Karlstads universitet</t>
  </si>
  <si>
    <t>Linnéuniversitetet</t>
  </si>
  <si>
    <t>Örebro universitet</t>
  </si>
  <si>
    <t>Mittuniversitetet</t>
  </si>
  <si>
    <t>Blekinge tekniska högskola</t>
  </si>
  <si>
    <t>Mälardalens högskola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</si>
  <si>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</si>
  <si>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</si>
  <si>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</si>
  <si>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</si>
  <si>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</si>
  <si>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</si>
  <si>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</si>
  <si>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</si>
  <si>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Konstfack</t>
  </si>
  <si>
    <t>Kungl. Konsthögskolan</t>
  </si>
  <si>
    <t>Kungl. Musikhögskolan i Stockholm</t>
  </si>
  <si>
    <t>Södertörns högskola</t>
  </si>
  <si>
    <t>Chalmers tekniska högskola</t>
  </si>
  <si>
    <t>Högskolan i Jönköping</t>
  </si>
  <si>
    <t>Verksamhetsförlagd utb.</t>
  </si>
  <si>
    <t>Verksamhetsförlagd utbildning</t>
  </si>
  <si>
    <t>Takbelopp 2018</t>
  </si>
  <si>
    <t>Stockholms konstnärliga högskola</t>
  </si>
  <si>
    <t>Takbelopp 2019</t>
  </si>
  <si>
    <t>Prognos 2019 (inkl dec prest)</t>
  </si>
  <si>
    <t>Kommentarer från lärosäte:</t>
  </si>
  <si>
    <t>Takbelopp 2020</t>
  </si>
  <si>
    <t>Prognos 2020 (inkl dec prest)</t>
  </si>
  <si>
    <t>Bilaga 8 Utgiftsprognos</t>
  </si>
  <si>
    <t xml:space="preserve">april </t>
  </si>
  <si>
    <t xml:space="preserve">Används i aprilprognosen </t>
  </si>
  <si>
    <t xml:space="preserve">Används i oktoberprognosen </t>
  </si>
  <si>
    <t>Tabell 2 Prognos för 2018</t>
  </si>
  <si>
    <t>Prognos 2018 (inkl dec. prest.)</t>
  </si>
  <si>
    <t>Tabell 3 Prognos för 2019</t>
  </si>
  <si>
    <t>Tabell 4 Prognos för 2020</t>
  </si>
  <si>
    <t>Tabell 5 Prognos för 2021</t>
  </si>
  <si>
    <t>Takbelopp 2021</t>
  </si>
  <si>
    <t>Prognos 2021 (inkl dec prest)</t>
  </si>
  <si>
    <t>I aprilprognosen ska takbelopp och erstättningsbelopp från BP 2017 användas.</t>
  </si>
  <si>
    <t>I oktberprognosen ska takbelopp och ersättningsbelopp från BP 2018 användas.</t>
  </si>
  <si>
    <t>I aprilprognosen ska takbelopp och ersättningsbelopp från BP 2017 användas.</t>
  </si>
  <si>
    <t>antal HST april</t>
  </si>
  <si>
    <t>enligt BP 2018 tabell till vänster nedan</t>
  </si>
  <si>
    <t>enligt BP 2019</t>
  </si>
  <si>
    <t>Takbelopp, fasta priser enligt BP2018 för vårprognos 2018</t>
  </si>
  <si>
    <t xml:space="preserve">Takbelopp, enligt BP19 för höstprognos - fast pris 2019-2021 </t>
  </si>
  <si>
    <t>Fyll i uppdaterade ersättningsbelopp enligt BP19 nedan</t>
  </si>
  <si>
    <t>Fyll i uppdaterade takbelopp enligt BP19 nedan</t>
  </si>
  <si>
    <t>Kommentera kort utveckling av antal HST</t>
  </si>
  <si>
    <t>Kommentera kort total anslagsutveckling</t>
  </si>
  <si>
    <t xml:space="preserve"> Då BP 2018 inte innehåller beräknat takbelopp för 2021 används 2020 års takbelopp.</t>
  </si>
  <si>
    <t>I oktberprognosen ska takbelopp och ersättningsbelop från BP 2019 användas.</t>
  </si>
  <si>
    <t>I aprilprognosen ska takbelopp och erstättningsbelopp från BP 2018 användas.</t>
  </si>
  <si>
    <t>I oktberprognosen ska takbelopp och ersättningsbelopp från BP 2019 användas.</t>
  </si>
  <si>
    <t>I aprilprognosen används takbelopp från BP2018. I oktoberprognosen takbelopp från BP 2019. OBS! för oktoberprognosen fyller ni själva i relevanta uppgifter som hämtas från BP 2019.</t>
  </si>
  <si>
    <t>Malmö universitet</t>
  </si>
  <si>
    <t>Fyll i utgående belopp för 2017</t>
  </si>
  <si>
    <t>2021*</t>
  </si>
  <si>
    <t>* Då BP 2018 inte innehåller beräknat takbelopp för 2021 används 2020 års takbelopp</t>
  </si>
  <si>
    <t>enligt BP 2018</t>
  </si>
  <si>
    <t>enligt BP 2019 tabell till höger nedan</t>
  </si>
  <si>
    <t>beräknat utnyttjande av låneram april</t>
  </si>
  <si>
    <t>antal HST november</t>
  </si>
  <si>
    <t>beräknat utnyttjande av låneram november</t>
  </si>
  <si>
    <t>Låneram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</si>
</sst>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##\ ###\ ###\ ##0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radeGothic CondEighteen"/>
    </font>
    <font>
      <sz val="10"/>
      <name val="TradeGothic CondEighteen"/>
    </font>
    <font>
      <i/>
      <sz val="10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  <font>
      <sz val="10"/>
      <color rgb="FFFF0000"/>
      <name val="Arial"/>
      <family val="2"/>
    </font>
    <font>
      <b/>
      <sz val="11"/>
      <name val="TradeGothic CondEightee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Down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0" fillId="0" borderId="0" xfId="0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/>
    <xf numFmtId="3" fontId="3" fillId="0" borderId="0" xfId="0" applyNumberFormat="1" applyFont="1"/>
    <xf numFmtId="3" fontId="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0" fillId="0" borderId="2" xfId="0" applyNumberFormat="1" applyBorder="1"/>
    <xf numFmtId="3" fontId="0" fillId="0" borderId="0" xfId="0" applyNumberFormat="1" applyBorder="1" applyAlignment="1">
      <alignment wrapText="1"/>
    </xf>
    <xf numFmtId="3" fontId="4" fillId="0" borderId="3" xfId="0" applyNumberFormat="1" applyFont="1" applyBorder="1" applyAlignment="1">
      <alignment horizontal="center"/>
    </xf>
    <xf numFmtId="3" fontId="5" fillId="0" borderId="0" xfId="0" applyNumberFormat="1" applyFont="1"/>
    <xf numFmtId="3" fontId="0" fillId="0" borderId="4" xfId="0" applyNumberForma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ill="1"/>
    <xf numFmtId="3" fontId="0" fillId="0" borderId="0" xfId="0" applyNumberFormat="1"/>
    <xf numFmtId="9" fontId="0" fillId="0" borderId="0" xfId="1" applyFont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/>
    <xf numFmtId="3" fontId="0" fillId="0" borderId="0" xfId="0" applyNumberFormat="1" applyFill="1" applyBorder="1"/>
    <xf numFmtId="0" fontId="0" fillId="0" borderId="11" xfId="0" applyBorder="1"/>
    <xf numFmtId="3" fontId="0" fillId="0" borderId="11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left"/>
    </xf>
    <xf numFmtId="3" fontId="0" fillId="0" borderId="12" xfId="0" applyNumberFormat="1" applyBorder="1"/>
    <xf numFmtId="9" fontId="6" fillId="0" borderId="0" xfId="1" applyFont="1"/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3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/>
    <xf numFmtId="3" fontId="10" fillId="0" borderId="0" xfId="0" applyNumberFormat="1" applyFont="1"/>
    <xf numFmtId="3" fontId="10" fillId="0" borderId="0" xfId="0" applyNumberFormat="1" applyFont="1" applyFill="1" applyBorder="1"/>
    <xf numFmtId="3" fontId="5" fillId="0" borderId="11" xfId="0" applyNumberFormat="1" applyFont="1" applyBorder="1"/>
    <xf numFmtId="165" fontId="9" fillId="0" borderId="0" xfId="0" applyNumberFormat="1" applyFont="1"/>
    <xf numFmtId="3" fontId="2" fillId="0" borderId="0" xfId="0" applyNumberFormat="1" applyFont="1" applyBorder="1"/>
    <xf numFmtId="0" fontId="0" fillId="2" borderId="0" xfId="0" applyFill="1"/>
    <xf numFmtId="3" fontId="2" fillId="0" borderId="0" xfId="0" applyNumberFormat="1" applyFont="1" applyFill="1" applyBorder="1"/>
    <xf numFmtId="0" fontId="0" fillId="0" borderId="26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19" xfId="0" applyFill="1" applyBorder="1"/>
    <xf numFmtId="0" fontId="0" fillId="0" borderId="28" xfId="0" applyFill="1" applyBorder="1"/>
    <xf numFmtId="0" fontId="2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0" borderId="29" xfId="0" applyFill="1" applyBorder="1"/>
    <xf numFmtId="0" fontId="0" fillId="0" borderId="30" xfId="0" applyFill="1" applyBorder="1"/>
    <xf numFmtId="3" fontId="0" fillId="0" borderId="0" xfId="0" applyNumberFormat="1" applyFill="1"/>
    <xf numFmtId="0" fontId="2" fillId="0" borderId="28" xfId="0" applyFont="1" applyFill="1" applyBorder="1"/>
    <xf numFmtId="165" fontId="9" fillId="0" borderId="0" xfId="0" applyNumberFormat="1" applyFont="1" applyFill="1" applyBorder="1"/>
    <xf numFmtId="164" fontId="9" fillId="0" borderId="0" xfId="0" applyNumberFormat="1" applyFont="1" applyFill="1" applyBorder="1"/>
    <xf numFmtId="3" fontId="9" fillId="0" borderId="0" xfId="0" applyNumberFormat="1" applyFont="1" applyFill="1"/>
    <xf numFmtId="165" fontId="9" fillId="0" borderId="0" xfId="0" applyNumberFormat="1" applyFont="1" applyFill="1"/>
    <xf numFmtId="165" fontId="0" fillId="0" borderId="0" xfId="0" applyNumberFormat="1" applyFill="1"/>
    <xf numFmtId="3" fontId="5" fillId="0" borderId="0" xfId="0" applyNumberFormat="1" applyFont="1" applyFill="1" applyBorder="1"/>
    <xf numFmtId="0" fontId="0" fillId="0" borderId="10" xfId="0" applyFill="1" applyBorder="1"/>
    <xf numFmtId="0" fontId="2" fillId="0" borderId="19" xfId="0" applyFont="1" applyFill="1" applyBorder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3" fontId="0" fillId="0" borderId="12" xfId="0" applyNumberFormat="1" applyFill="1" applyBorder="1"/>
    <xf numFmtId="3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left"/>
    </xf>
    <xf numFmtId="3" fontId="4" fillId="0" borderId="16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/>
    </xf>
    <xf numFmtId="3" fontId="0" fillId="0" borderId="6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0" fillId="0" borderId="23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4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wrapText="1"/>
    </xf>
    <xf numFmtId="3" fontId="0" fillId="0" borderId="2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5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center"/>
    </xf>
    <xf numFmtId="3" fontId="0" fillId="0" borderId="4" xfId="0" applyNumberFormat="1" applyFill="1" applyBorder="1"/>
    <xf numFmtId="3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/>
    <xf numFmtId="3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9" fontId="0" fillId="0" borderId="0" xfId="1" applyFont="1" applyFill="1"/>
    <xf numFmtId="3" fontId="5" fillId="0" borderId="0" xfId="0" applyNumberFormat="1" applyFont="1" applyFill="1"/>
    <xf numFmtId="3" fontId="10" fillId="0" borderId="0" xfId="0" applyNumberFormat="1" applyFont="1" applyFill="1"/>
    <xf numFmtId="3" fontId="0" fillId="0" borderId="11" xfId="0" applyNumberFormat="1" applyFont="1" applyFill="1" applyBorder="1" applyAlignment="1">
      <alignment horizontal="right"/>
    </xf>
    <xf numFmtId="0" fontId="0" fillId="0" borderId="11" xfId="0" applyFill="1" applyBorder="1"/>
    <xf numFmtId="3" fontId="5" fillId="0" borderId="11" xfId="0" applyNumberFormat="1" applyFont="1" applyFill="1" applyBorder="1"/>
    <xf numFmtId="9" fontId="6" fillId="0" borderId="0" xfId="1" applyFont="1" applyFill="1"/>
    <xf numFmtId="165" fontId="9" fillId="0" borderId="0" xfId="0" applyNumberFormat="1" applyFont="1" applyBorder="1"/>
    <xf numFmtId="0" fontId="11" fillId="0" borderId="0" xfId="0" applyFont="1"/>
    <xf numFmtId="0" fontId="2" fillId="0" borderId="0" xfId="0" applyFont="1"/>
    <xf numFmtId="0" fontId="1" fillId="0" borderId="0" xfId="0" applyFont="1"/>
    <xf numFmtId="0" fontId="5" fillId="2" borderId="0" xfId="0" applyFont="1" applyFill="1"/>
    <xf numFmtId="0" fontId="5" fillId="3" borderId="0" xfId="0" applyFont="1" applyFill="1"/>
    <xf numFmtId="0" fontId="12" fillId="0" borderId="0" xfId="0" applyFont="1"/>
    <xf numFmtId="3" fontId="0" fillId="0" borderId="30" xfId="0" applyNumberFormat="1" applyBorder="1"/>
    <xf numFmtId="3" fontId="0" fillId="0" borderId="10" xfId="0" applyNumberFormat="1" applyBorder="1"/>
    <xf numFmtId="3" fontId="0" fillId="0" borderId="28" xfId="0" applyNumberFormat="1" applyBorder="1"/>
    <xf numFmtId="3" fontId="0" fillId="0" borderId="27" xfId="0" applyNumberFormat="1" applyBorder="1"/>
    <xf numFmtId="0" fontId="13" fillId="0" borderId="0" xfId="0" applyFont="1" applyFill="1"/>
    <xf numFmtId="0" fontId="8" fillId="0" borderId="34" xfId="0" applyFont="1" applyFill="1" applyBorder="1"/>
    <xf numFmtId="0" fontId="2" fillId="0" borderId="34" xfId="0" applyFont="1" applyFill="1" applyBorder="1"/>
    <xf numFmtId="0" fontId="2" fillId="2" borderId="34" xfId="0" applyFont="1" applyFill="1" applyBorder="1"/>
    <xf numFmtId="3" fontId="9" fillId="2" borderId="34" xfId="0" applyNumberFormat="1" applyFont="1" applyFill="1" applyBorder="1"/>
    <xf numFmtId="0" fontId="2" fillId="4" borderId="35" xfId="0" applyFont="1" applyFill="1" applyBorder="1"/>
    <xf numFmtId="3" fontId="9" fillId="4" borderId="9" xfId="0" applyNumberFormat="1" applyFont="1" applyFill="1" applyBorder="1"/>
    <xf numFmtId="0" fontId="2" fillId="4" borderId="1" xfId="0" applyFont="1" applyFill="1" applyBorder="1"/>
    <xf numFmtId="0" fontId="2" fillId="4" borderId="9" xfId="0" applyFont="1" applyFill="1" applyBorder="1"/>
    <xf numFmtId="1" fontId="0" fillId="0" borderId="0" xfId="0" applyNumberFormat="1" applyFill="1"/>
    <xf numFmtId="3" fontId="0" fillId="5" borderId="34" xfId="0" applyNumberFormat="1" applyFill="1" applyBorder="1"/>
    <xf numFmtId="3" fontId="9" fillId="5" borderId="34" xfId="0" applyNumberFormat="1" applyFont="1" applyFill="1" applyBorder="1"/>
    <xf numFmtId="3" fontId="9" fillId="5" borderId="9" xfId="0" applyNumberFormat="1" applyFont="1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0" borderId="37" xfId="0" applyFont="1" applyBorder="1"/>
    <xf numFmtId="0" fontId="1" fillId="6" borderId="26" xfId="0" applyFont="1" applyFill="1" applyBorder="1"/>
    <xf numFmtId="0" fontId="2" fillId="6" borderId="26" xfId="0" applyFont="1" applyFill="1" applyBorder="1"/>
    <xf numFmtId="0" fontId="2" fillId="6" borderId="29" xfId="0" applyFont="1" applyFill="1" applyBorder="1"/>
    <xf numFmtId="0" fontId="0" fillId="6" borderId="27" xfId="0" applyFill="1" applyBorder="1"/>
    <xf numFmtId="0" fontId="2" fillId="6" borderId="27" xfId="0" applyFont="1" applyFill="1" applyBorder="1"/>
    <xf numFmtId="0" fontId="2" fillId="6" borderId="10" xfId="0" applyFont="1" applyFill="1" applyBorder="1"/>
    <xf numFmtId="164" fontId="14" fillId="6" borderId="31" xfId="0" applyNumberFormat="1" applyFont="1" applyFill="1" applyBorder="1"/>
    <xf numFmtId="3" fontId="14" fillId="6" borderId="32" xfId="0" applyNumberFormat="1" applyFont="1" applyFill="1" applyBorder="1"/>
    <xf numFmtId="0" fontId="1" fillId="0" borderId="34" xfId="0" applyFont="1" applyFill="1" applyBorder="1"/>
    <xf numFmtId="17" fontId="2" fillId="0" borderId="34" xfId="0" applyNumberFormat="1" applyFont="1" applyFill="1" applyBorder="1"/>
    <xf numFmtId="3" fontId="0" fillId="0" borderId="34" xfId="0" applyNumberFormat="1" applyFill="1" applyBorder="1"/>
    <xf numFmtId="3" fontId="14" fillId="6" borderId="33" xfId="0" applyNumberFormat="1" applyFont="1" applyFill="1" applyBorder="1"/>
    <xf numFmtId="0" fontId="13" fillId="0" borderId="34" xfId="0" applyFont="1" applyFill="1" applyBorder="1"/>
    <xf numFmtId="0" fontId="1" fillId="6" borderId="31" xfId="0" applyFont="1" applyFill="1" applyBorder="1"/>
    <xf numFmtId="0" fontId="0" fillId="6" borderId="32" xfId="0" applyFill="1" applyBorder="1"/>
    <xf numFmtId="0" fontId="0" fillId="6" borderId="33" xfId="0" applyFill="1" applyBorder="1"/>
    <xf numFmtId="0" fontId="13" fillId="0" borderId="33" xfId="0" applyFont="1" applyFill="1" applyBorder="1"/>
    <xf numFmtId="3" fontId="0" fillId="3" borderId="34" xfId="0" applyNumberFormat="1" applyFill="1" applyBorder="1"/>
    <xf numFmtId="0" fontId="13" fillId="0" borderId="0" xfId="0" applyFont="1" applyFill="1" applyBorder="1"/>
    <xf numFmtId="0" fontId="1" fillId="0" borderId="34" xfId="0" applyFont="1" applyFill="1" applyBorder="1" applyAlignment="1">
      <alignment horizontal="right"/>
    </xf>
    <xf numFmtId="0" fontId="1" fillId="6" borderId="31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0" fillId="0" borderId="34" xfId="0" applyBorder="1"/>
    <xf numFmtId="0" fontId="2" fillId="7" borderId="34" xfId="0" applyFont="1" applyFill="1" applyBorder="1"/>
    <xf numFmtId="3" fontId="5" fillId="7" borderId="34" xfId="0" applyNumberFormat="1" applyFont="1" applyFill="1" applyBorder="1"/>
    <xf numFmtId="0" fontId="0" fillId="7" borderId="34" xfId="0" applyFill="1" applyBorder="1"/>
    <xf numFmtId="0" fontId="1" fillId="7" borderId="34" xfId="0" applyFont="1" applyFill="1" applyBorder="1"/>
    <xf numFmtId="0" fontId="5" fillId="0" borderId="34" xfId="0" applyNumberFormat="1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19</xdr:row>
      <xdr:rowOff>47625</xdr:rowOff>
    </xdr:from>
    <xdr:to>
      <xdr:col>4</xdr:col>
      <xdr:colOff>436244</xdr:colOff>
      <xdr:row>20</xdr:row>
      <xdr:rowOff>123825</xdr:rowOff>
    </xdr:to>
    <xdr:sp macro="" textlink="">
      <xdr:nvSpPr>
        <xdr:cNvPr id="2" name="Ne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19675" y="3028950"/>
          <a:ext cx="45719" cy="23812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7</xdr:col>
      <xdr:colOff>295275</xdr:colOff>
      <xdr:row>39</xdr:row>
      <xdr:rowOff>38100</xdr:rowOff>
    </xdr:from>
    <xdr:to>
      <xdr:col>7</xdr:col>
      <xdr:colOff>405013</xdr:colOff>
      <xdr:row>40</xdr:row>
      <xdr:rowOff>144422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8725" y="6257925"/>
          <a:ext cx="109738" cy="268247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15</xdr:row>
      <xdr:rowOff>66675</xdr:rowOff>
    </xdr:from>
    <xdr:to>
      <xdr:col>3</xdr:col>
      <xdr:colOff>600075</xdr:colOff>
      <xdr:row>15</xdr:row>
      <xdr:rowOff>112394</xdr:rowOff>
    </xdr:to>
    <xdr:sp macro="" textlink="">
      <xdr:nvSpPr>
        <xdr:cNvPr id="4" name="Vänst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62425" y="2400300"/>
          <a:ext cx="457200" cy="45719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133350</xdr:colOff>
      <xdr:row>16</xdr:row>
      <xdr:rowOff>57150</xdr:rowOff>
    </xdr:from>
    <xdr:to>
      <xdr:col>3</xdr:col>
      <xdr:colOff>590550</xdr:colOff>
      <xdr:row>16</xdr:row>
      <xdr:rowOff>102869</xdr:rowOff>
    </xdr:to>
    <xdr:sp macro="" textlink="">
      <xdr:nvSpPr>
        <xdr:cNvPr id="5" name="Vänst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52900" y="2552700"/>
          <a:ext cx="457200" cy="45719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57150</xdr:rowOff>
    </xdr:from>
    <xdr:to>
      <xdr:col>4</xdr:col>
      <xdr:colOff>19050</xdr:colOff>
      <xdr:row>12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866775"/>
          <a:ext cx="244792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</xdr:txBody>
    </xdr:sp>
    <xdr:clientData/>
  </xdr:twoCellAnchor>
  <xdr:twoCellAnchor>
    <xdr:from>
      <xdr:col>0</xdr:col>
      <xdr:colOff>19050</xdr:colOff>
      <xdr:row>15</xdr:row>
      <xdr:rowOff>76200</xdr:rowOff>
    </xdr:from>
    <xdr:to>
      <xdr:col>4</xdr:col>
      <xdr:colOff>9525</xdr:colOff>
      <xdr:row>23</xdr:row>
      <xdr:rowOff>19050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050" y="2543175"/>
          <a:ext cx="2428875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topLeftCell="A52" zoomScaleNormal="100" workbookViewId="0">
      <selection activeCell="J84" sqref="J84"/>
    </sheetView>
  </sheetViews>
  <sheetFormatPr defaultRowHeight="12.75" x14ac:dyDescent="0.2"/>
  <cols>
    <col min="1" max="1" width="40" customWidth="1"/>
    <col min="2" max="2" width="11.140625" customWidth="1"/>
    <col min="3" max="6" width="9.140625" customWidth="1"/>
    <col min="7" max="7" width="31.42578125" bestFit="1" customWidth="1"/>
    <col min="8" max="11" width="9.85546875" customWidth="1"/>
  </cols>
  <sheetData>
    <row r="1" spans="1:11" ht="22.5" x14ac:dyDescent="0.3">
      <c r="A1" s="120" t="s">
        <v>102</v>
      </c>
    </row>
    <row r="2" spans="1:11" ht="22.5" x14ac:dyDescent="0.3">
      <c r="A2" s="120"/>
    </row>
    <row r="3" spans="1:11" x14ac:dyDescent="0.2">
      <c r="A3" s="45" t="s">
        <v>59</v>
      </c>
    </row>
    <row r="4" spans="1:11" x14ac:dyDescent="0.2">
      <c r="A4" s="118" t="s">
        <v>62</v>
      </c>
      <c r="B4" s="51"/>
    </row>
    <row r="5" spans="1:11" x14ac:dyDescent="0.2">
      <c r="A5" s="119" t="s">
        <v>55</v>
      </c>
      <c r="B5" s="117"/>
    </row>
    <row r="6" spans="1:11" ht="24" customHeight="1" x14ac:dyDescent="0.25">
      <c r="A6" s="117" t="s">
        <v>129</v>
      </c>
      <c r="B6" s="115"/>
    </row>
    <row r="7" spans="1:11" x14ac:dyDescent="0.2">
      <c r="A7" s="16"/>
      <c r="B7" s="16"/>
      <c r="C7" s="16"/>
      <c r="D7" s="16"/>
      <c r="E7" s="16"/>
      <c r="F7" s="16"/>
    </row>
    <row r="8" spans="1:11" x14ac:dyDescent="0.2">
      <c r="A8" s="156" t="s">
        <v>48</v>
      </c>
      <c r="B8" s="157"/>
      <c r="C8" s="157"/>
      <c r="D8" s="157"/>
      <c r="E8" s="157"/>
      <c r="F8" s="157"/>
      <c r="G8" s="158"/>
      <c r="H8" s="59"/>
      <c r="I8" s="59"/>
      <c r="J8" s="59"/>
      <c r="K8" s="59"/>
    </row>
    <row r="9" spans="1:11" x14ac:dyDescent="0.2">
      <c r="A9" s="151" t="s">
        <v>54</v>
      </c>
      <c r="B9" s="151" t="s">
        <v>41</v>
      </c>
      <c r="C9" s="151">
        <v>2018</v>
      </c>
      <c r="D9" s="151">
        <v>2019</v>
      </c>
      <c r="E9" s="151">
        <v>2020</v>
      </c>
      <c r="F9" s="162" t="s">
        <v>132</v>
      </c>
      <c r="G9" s="62"/>
      <c r="H9" s="59"/>
      <c r="I9" s="59"/>
      <c r="J9" s="59"/>
      <c r="K9" s="59"/>
    </row>
    <row r="10" spans="1:11" x14ac:dyDescent="0.2">
      <c r="A10" s="155" t="s">
        <v>117</v>
      </c>
      <c r="B10" s="128"/>
      <c r="C10" s="129"/>
      <c r="D10" s="129"/>
      <c r="E10" s="129"/>
      <c r="F10" s="129"/>
      <c r="G10" s="159" t="s">
        <v>104</v>
      </c>
      <c r="H10" s="59"/>
      <c r="I10" s="59"/>
      <c r="J10" s="59"/>
      <c r="K10" s="59"/>
    </row>
    <row r="11" spans="1:11" x14ac:dyDescent="0.2">
      <c r="A11" s="155" t="s">
        <v>135</v>
      </c>
      <c r="B11" s="128"/>
      <c r="C11" s="129"/>
      <c r="D11" s="129"/>
      <c r="E11" s="129"/>
      <c r="F11" s="129"/>
      <c r="G11" s="159" t="s">
        <v>105</v>
      </c>
      <c r="H11" s="59"/>
      <c r="I11" s="59"/>
      <c r="J11" s="59"/>
      <c r="K11" s="59"/>
    </row>
    <row r="12" spans="1:11" x14ac:dyDescent="0.2">
      <c r="A12" s="59"/>
      <c r="B12" s="59"/>
      <c r="C12" s="59"/>
      <c r="G12" s="161"/>
      <c r="H12" s="59"/>
      <c r="I12" s="59"/>
      <c r="J12" s="59"/>
      <c r="K12" s="59"/>
    </row>
    <row r="13" spans="1:11" x14ac:dyDescent="0.2">
      <c r="A13" s="58" t="s">
        <v>133</v>
      </c>
      <c r="B13" s="59"/>
      <c r="C13" s="59"/>
      <c r="G13" s="161"/>
      <c r="H13" s="59"/>
      <c r="I13" s="59"/>
      <c r="J13" s="59"/>
      <c r="K13" s="59"/>
    </row>
    <row r="14" spans="1:11" x14ac:dyDescent="0.2">
      <c r="A14" s="58"/>
      <c r="B14" s="59"/>
      <c r="C14" s="59"/>
      <c r="G14" s="161"/>
      <c r="H14" s="59"/>
      <c r="I14" s="59"/>
      <c r="J14" s="59"/>
      <c r="K14" s="59"/>
    </row>
    <row r="15" spans="1:1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">
      <c r="A16" s="53" t="s">
        <v>50</v>
      </c>
      <c r="B16" s="54"/>
      <c r="C16" s="160">
        <v>0</v>
      </c>
      <c r="D16" s="16"/>
      <c r="E16" s="74" t="s">
        <v>131</v>
      </c>
      <c r="F16" s="16"/>
      <c r="G16" s="16"/>
      <c r="H16" s="16"/>
      <c r="I16" s="16"/>
      <c r="J16" s="16"/>
      <c r="K16" s="16"/>
    </row>
    <row r="17" spans="1:12" x14ac:dyDescent="0.2">
      <c r="A17" s="55" t="s">
        <v>51</v>
      </c>
      <c r="B17" s="56"/>
      <c r="C17" s="160">
        <v>0</v>
      </c>
      <c r="D17" s="16"/>
      <c r="E17" s="74" t="s">
        <v>131</v>
      </c>
      <c r="F17" s="16"/>
      <c r="G17" s="16"/>
      <c r="H17" s="16"/>
      <c r="I17" s="16"/>
      <c r="J17" s="16"/>
      <c r="K17" s="16"/>
    </row>
    <row r="18" spans="1:12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2" x14ac:dyDescent="0.2">
      <c r="A19" s="59"/>
      <c r="B19" s="59"/>
      <c r="C19" s="59"/>
      <c r="D19" s="59"/>
      <c r="E19" s="59" t="s">
        <v>121</v>
      </c>
      <c r="F19" s="59"/>
      <c r="G19" s="16"/>
      <c r="H19" s="16"/>
      <c r="I19" s="16"/>
      <c r="J19" s="16"/>
      <c r="K19" s="16"/>
    </row>
    <row r="20" spans="1:12" x14ac:dyDescent="0.2">
      <c r="A20" s="59"/>
      <c r="B20" s="59"/>
      <c r="C20" s="59"/>
      <c r="D20" s="59"/>
      <c r="E20" s="59"/>
      <c r="F20" s="59"/>
      <c r="G20" s="16"/>
      <c r="H20" s="16"/>
      <c r="I20" s="16"/>
      <c r="J20" s="16"/>
      <c r="K20" s="16"/>
    </row>
    <row r="21" spans="1:12" x14ac:dyDescent="0.2">
      <c r="A21" s="57" t="s">
        <v>49</v>
      </c>
      <c r="B21" s="59"/>
      <c r="C21" s="59"/>
      <c r="D21" s="59"/>
      <c r="E21" s="59"/>
      <c r="F21" s="60"/>
      <c r="G21" s="16"/>
      <c r="H21" s="16"/>
      <c r="I21" s="16"/>
      <c r="J21" s="16"/>
      <c r="K21" s="16"/>
    </row>
    <row r="22" spans="1:12" x14ac:dyDescent="0.2">
      <c r="A22" s="57" t="s">
        <v>53</v>
      </c>
      <c r="B22" s="58" t="s">
        <v>134</v>
      </c>
      <c r="C22" s="72"/>
      <c r="D22" s="59"/>
      <c r="E22" s="58" t="s">
        <v>118</v>
      </c>
      <c r="F22" s="60"/>
      <c r="G22" s="16"/>
      <c r="H22" s="16"/>
      <c r="I22" s="16"/>
      <c r="J22" s="16"/>
      <c r="K22" s="16"/>
    </row>
    <row r="23" spans="1:12" x14ac:dyDescent="0.2">
      <c r="A23" s="143" t="s">
        <v>42</v>
      </c>
      <c r="B23" s="144" t="s">
        <v>47</v>
      </c>
      <c r="C23" s="145" t="s">
        <v>47</v>
      </c>
      <c r="D23" s="59"/>
      <c r="E23" s="53" t="s">
        <v>47</v>
      </c>
      <c r="F23" s="61" t="s">
        <v>47</v>
      </c>
      <c r="G23" s="16"/>
      <c r="H23" s="16"/>
      <c r="I23" s="16"/>
      <c r="J23" s="16"/>
      <c r="K23" s="16"/>
    </row>
    <row r="24" spans="1:12" x14ac:dyDescent="0.2">
      <c r="A24" s="146"/>
      <c r="B24" s="147" t="s">
        <v>0</v>
      </c>
      <c r="C24" s="148" t="s">
        <v>1</v>
      </c>
      <c r="D24" s="59"/>
      <c r="E24" s="55" t="s">
        <v>0</v>
      </c>
      <c r="F24" s="71" t="s">
        <v>1</v>
      </c>
      <c r="G24" s="16"/>
      <c r="H24" s="16"/>
      <c r="I24" s="16"/>
      <c r="J24" s="16"/>
      <c r="K24" s="16"/>
    </row>
    <row r="25" spans="1:12" x14ac:dyDescent="0.2">
      <c r="A25" s="57" t="s">
        <v>43</v>
      </c>
      <c r="B25" s="123">
        <v>31883.930420399291</v>
      </c>
      <c r="C25" s="121">
        <v>20776.63987111986</v>
      </c>
      <c r="D25" s="59"/>
      <c r="E25" s="135"/>
      <c r="F25" s="135"/>
      <c r="G25" s="16"/>
      <c r="H25" s="134"/>
      <c r="I25" s="134"/>
      <c r="J25" s="16"/>
      <c r="K25" s="134"/>
      <c r="L25" s="134"/>
    </row>
    <row r="26" spans="1:12" x14ac:dyDescent="0.2">
      <c r="A26" s="57" t="s">
        <v>44</v>
      </c>
      <c r="B26" s="123">
        <v>54367.411620758343</v>
      </c>
      <c r="C26" s="121">
        <v>45849.010450482165</v>
      </c>
      <c r="D26" s="59"/>
      <c r="E26" s="135"/>
      <c r="F26" s="135"/>
      <c r="G26" s="16"/>
      <c r="H26" s="134"/>
      <c r="I26" s="134"/>
      <c r="J26" s="16"/>
      <c r="K26" s="134"/>
      <c r="L26" s="134"/>
    </row>
    <row r="27" spans="1:12" x14ac:dyDescent="0.2">
      <c r="A27" s="57" t="s">
        <v>19</v>
      </c>
      <c r="B27" s="123">
        <v>57800.184348419665</v>
      </c>
      <c r="C27" s="121">
        <v>50061.092471036383</v>
      </c>
      <c r="D27" s="59"/>
      <c r="E27" s="135"/>
      <c r="F27" s="135"/>
      <c r="G27" s="16"/>
      <c r="H27" s="134"/>
      <c r="I27" s="134"/>
      <c r="J27" s="16"/>
      <c r="K27" s="134"/>
      <c r="L27" s="134"/>
    </row>
    <row r="28" spans="1:12" x14ac:dyDescent="0.2">
      <c r="A28" s="57" t="s">
        <v>45</v>
      </c>
      <c r="B28" s="123">
        <v>47798.342526862332</v>
      </c>
      <c r="C28" s="121">
        <v>55679.319520071229</v>
      </c>
      <c r="D28" s="59"/>
      <c r="E28" s="135"/>
      <c r="F28" s="135"/>
      <c r="G28" s="16"/>
      <c r="H28" s="134"/>
      <c r="I28" s="134"/>
      <c r="J28" s="16"/>
      <c r="K28" s="134"/>
      <c r="L28" s="134"/>
    </row>
    <row r="29" spans="1:12" x14ac:dyDescent="0.2">
      <c r="A29" s="57" t="s">
        <v>46</v>
      </c>
      <c r="B29" s="123">
        <v>64589.49302508976</v>
      </c>
      <c r="C29" s="121">
        <v>78564.118089764102</v>
      </c>
      <c r="D29" s="59"/>
      <c r="E29" s="135"/>
      <c r="F29" s="135"/>
      <c r="G29" s="16"/>
      <c r="H29" s="134"/>
      <c r="I29" s="134"/>
      <c r="J29" s="16"/>
      <c r="K29" s="134"/>
      <c r="L29" s="134"/>
    </row>
    <row r="30" spans="1:12" x14ac:dyDescent="0.2">
      <c r="A30" s="57" t="s">
        <v>25</v>
      </c>
      <c r="B30" s="123">
        <v>38781.130211658798</v>
      </c>
      <c r="C30" s="121">
        <v>40626.791112781459</v>
      </c>
      <c r="D30" s="59"/>
      <c r="E30" s="135"/>
      <c r="F30" s="135"/>
      <c r="G30" s="16"/>
      <c r="H30" s="134"/>
      <c r="I30" s="134"/>
      <c r="J30" s="16"/>
      <c r="K30" s="134"/>
      <c r="L30" s="134"/>
    </row>
    <row r="31" spans="1:12" x14ac:dyDescent="0.2">
      <c r="A31" s="64" t="s">
        <v>94</v>
      </c>
      <c r="B31" s="123">
        <v>54959.526381267271</v>
      </c>
      <c r="C31" s="121">
        <v>53322.33244672943</v>
      </c>
      <c r="D31" s="59"/>
      <c r="E31" s="135"/>
      <c r="F31" s="135"/>
      <c r="G31" s="16"/>
      <c r="H31" s="134"/>
      <c r="I31" s="134"/>
      <c r="J31" s="16"/>
      <c r="K31" s="134"/>
      <c r="L31" s="134"/>
    </row>
    <row r="32" spans="1:12" x14ac:dyDescent="0.2">
      <c r="A32" s="57" t="s">
        <v>4</v>
      </c>
      <c r="B32" s="123">
        <v>43662.497284960678</v>
      </c>
      <c r="C32" s="121">
        <v>35468.102423957898</v>
      </c>
      <c r="D32" s="59"/>
      <c r="E32" s="135"/>
      <c r="F32" s="135"/>
      <c r="G32" s="16"/>
      <c r="H32" s="134"/>
      <c r="I32" s="134"/>
      <c r="J32" s="16"/>
      <c r="K32" s="134"/>
      <c r="L32" s="134"/>
    </row>
    <row r="33" spans="1:18" x14ac:dyDescent="0.2">
      <c r="A33" s="57" t="s">
        <v>5</v>
      </c>
      <c r="B33" s="123">
        <v>154062.88237120633</v>
      </c>
      <c r="C33" s="121">
        <v>93865.474871822647</v>
      </c>
      <c r="D33" s="59"/>
      <c r="E33" s="135"/>
      <c r="F33" s="135"/>
      <c r="G33" s="16"/>
      <c r="H33" s="134"/>
      <c r="I33" s="134"/>
      <c r="J33" s="16"/>
      <c r="K33" s="134"/>
      <c r="L33" s="134"/>
    </row>
    <row r="34" spans="1:18" x14ac:dyDescent="0.2">
      <c r="A34" s="57" t="s">
        <v>6</v>
      </c>
      <c r="B34" s="123">
        <v>218718.02373346913</v>
      </c>
      <c r="C34" s="121">
        <v>93899.357884557146</v>
      </c>
      <c r="D34" s="59"/>
      <c r="E34" s="135"/>
      <c r="F34" s="135"/>
      <c r="G34" s="16"/>
      <c r="H34" s="134"/>
      <c r="I34" s="134"/>
      <c r="J34" s="16"/>
      <c r="K34" s="134"/>
      <c r="L34" s="134"/>
    </row>
    <row r="35" spans="1:18" x14ac:dyDescent="0.2">
      <c r="A35" s="57" t="s">
        <v>7</v>
      </c>
      <c r="B35" s="123">
        <v>132913.52936000726</v>
      </c>
      <c r="C35" s="121">
        <v>84038.342334677451</v>
      </c>
      <c r="D35" s="59"/>
      <c r="E35" s="135"/>
      <c r="F35" s="135"/>
      <c r="G35" s="16"/>
      <c r="H35" s="134"/>
      <c r="I35" s="134"/>
      <c r="J35" s="16"/>
      <c r="K35" s="134"/>
      <c r="L35" s="134"/>
    </row>
    <row r="36" spans="1:18" x14ac:dyDescent="0.2">
      <c r="A36" s="57" t="s">
        <v>8</v>
      </c>
      <c r="B36" s="123">
        <v>316746.87379504018</v>
      </c>
      <c r="C36" s="121">
        <v>189481.21912021047</v>
      </c>
      <c r="D36" s="59"/>
      <c r="E36" s="135"/>
      <c r="F36" s="135"/>
      <c r="G36" s="16"/>
      <c r="H36" s="134"/>
      <c r="I36" s="134"/>
      <c r="J36" s="16"/>
      <c r="K36" s="134"/>
      <c r="L36" s="134"/>
    </row>
    <row r="37" spans="1:18" x14ac:dyDescent="0.2">
      <c r="A37" s="57" t="s">
        <v>9</v>
      </c>
      <c r="B37" s="123">
        <v>306287.61130156746</v>
      </c>
      <c r="C37" s="121">
        <v>152558.26483696612</v>
      </c>
      <c r="D37" s="59"/>
      <c r="E37" s="135"/>
      <c r="F37" s="135"/>
      <c r="G37" s="16"/>
      <c r="H37" s="134"/>
      <c r="I37" s="134"/>
      <c r="J37" s="16"/>
      <c r="K37" s="134"/>
      <c r="L37" s="134"/>
    </row>
    <row r="38" spans="1:18" x14ac:dyDescent="0.2">
      <c r="A38" s="57" t="s">
        <v>10</v>
      </c>
      <c r="B38" s="123">
        <v>312566.55709892453</v>
      </c>
      <c r="C38" s="121">
        <v>250378.52260139058</v>
      </c>
      <c r="D38" s="59"/>
      <c r="E38" s="135"/>
      <c r="F38" s="135"/>
      <c r="G38" s="16"/>
      <c r="H38" s="134"/>
      <c r="I38" s="134"/>
      <c r="J38" s="16"/>
      <c r="K38" s="134"/>
      <c r="L38" s="134"/>
    </row>
    <row r="39" spans="1:18" x14ac:dyDescent="0.2">
      <c r="A39" s="57" t="s">
        <v>11</v>
      </c>
      <c r="B39" s="123">
        <v>215412.31230356207</v>
      </c>
      <c r="C39" s="121">
        <v>119027.8472037609</v>
      </c>
      <c r="D39" s="59"/>
      <c r="E39" s="135"/>
      <c r="F39" s="135"/>
      <c r="G39" s="74" t="s">
        <v>122</v>
      </c>
      <c r="H39" s="134"/>
      <c r="I39" s="134"/>
      <c r="J39" s="16"/>
      <c r="K39" s="134"/>
      <c r="L39" s="134"/>
    </row>
    <row r="40" spans="1:18" x14ac:dyDescent="0.2">
      <c r="A40" s="55" t="s">
        <v>12</v>
      </c>
      <c r="B40" s="124">
        <v>112250.18581271829</v>
      </c>
      <c r="C40" s="122">
        <v>51944.776210243501</v>
      </c>
      <c r="D40" s="59"/>
      <c r="E40" s="135"/>
      <c r="F40" s="135"/>
      <c r="G40" s="16"/>
      <c r="H40" s="134"/>
      <c r="I40" s="134"/>
      <c r="J40" s="16"/>
      <c r="K40" s="134"/>
      <c r="L40" s="134"/>
    </row>
    <row r="41" spans="1:18" x14ac:dyDescent="0.2">
      <c r="A41" s="16"/>
      <c r="B41" s="16"/>
      <c r="C41" s="16"/>
      <c r="D41" s="16"/>
      <c r="F41" s="16"/>
      <c r="G41" s="16"/>
      <c r="H41" s="16"/>
      <c r="I41" s="16"/>
      <c r="J41" s="16"/>
      <c r="K41" s="16"/>
    </row>
    <row r="42" spans="1:18" x14ac:dyDescent="0.2">
      <c r="A42" s="163" t="s">
        <v>119</v>
      </c>
      <c r="B42" s="164"/>
      <c r="C42" s="164"/>
      <c r="D42" s="165"/>
      <c r="G42" s="163" t="s">
        <v>120</v>
      </c>
      <c r="H42" s="164"/>
      <c r="I42" s="164"/>
      <c r="J42" s="164"/>
      <c r="K42" s="165"/>
    </row>
    <row r="43" spans="1:18" x14ac:dyDescent="0.2">
      <c r="A43" s="126" t="s">
        <v>41</v>
      </c>
      <c r="B43" s="126">
        <v>2018</v>
      </c>
      <c r="C43" s="126">
        <v>2019</v>
      </c>
      <c r="D43" s="126">
        <v>2020</v>
      </c>
      <c r="E43" s="2"/>
      <c r="F43" s="2"/>
      <c r="G43" s="126" t="s">
        <v>41</v>
      </c>
      <c r="H43" s="126">
        <v>2018</v>
      </c>
      <c r="I43" s="126">
        <v>2019</v>
      </c>
      <c r="J43" s="126">
        <v>2020</v>
      </c>
      <c r="K43" s="126">
        <v>2021</v>
      </c>
      <c r="L43" s="2"/>
      <c r="M43" s="2"/>
      <c r="N43" s="2"/>
      <c r="O43" s="2"/>
      <c r="P43" s="2"/>
      <c r="Q43" s="2"/>
      <c r="R43" s="2"/>
    </row>
    <row r="44" spans="1:18" x14ac:dyDescent="0.2">
      <c r="A44" s="130" t="s">
        <v>64</v>
      </c>
      <c r="B44" s="131">
        <v>1756305</v>
      </c>
      <c r="C44" s="131">
        <v>1803033</v>
      </c>
      <c r="D44" s="131">
        <v>1848346</v>
      </c>
      <c r="E44" s="65"/>
      <c r="F44" s="65"/>
      <c r="G44" s="130" t="s">
        <v>64</v>
      </c>
      <c r="H44" s="136"/>
      <c r="I44" s="137"/>
      <c r="J44" s="137"/>
      <c r="K44" s="137"/>
      <c r="L44" s="65"/>
      <c r="M44" s="65"/>
      <c r="N44" s="65"/>
      <c r="O44" s="65"/>
      <c r="P44" s="65"/>
      <c r="Q44" s="65"/>
      <c r="R44" s="2"/>
    </row>
    <row r="45" spans="1:18" x14ac:dyDescent="0.2">
      <c r="A45" s="132" t="s">
        <v>65</v>
      </c>
      <c r="B45" s="131">
        <v>2066785</v>
      </c>
      <c r="C45" s="131">
        <v>2115493</v>
      </c>
      <c r="D45" s="131">
        <v>2164579</v>
      </c>
      <c r="E45" s="65"/>
      <c r="F45" s="65"/>
      <c r="G45" s="132" t="s">
        <v>65</v>
      </c>
      <c r="H45" s="136"/>
      <c r="I45" s="137"/>
      <c r="J45" s="137"/>
      <c r="K45" s="137"/>
      <c r="L45" s="65"/>
      <c r="M45" s="65"/>
      <c r="N45" s="65"/>
      <c r="O45" s="65"/>
      <c r="P45" s="65"/>
      <c r="Q45" s="65"/>
      <c r="R45" s="2"/>
    </row>
    <row r="46" spans="1:18" x14ac:dyDescent="0.2">
      <c r="A46" s="132" t="s">
        <v>66</v>
      </c>
      <c r="B46" s="131">
        <v>2123478</v>
      </c>
      <c r="C46" s="131">
        <v>2167817</v>
      </c>
      <c r="D46" s="131">
        <v>2210248</v>
      </c>
      <c r="E46" s="65"/>
      <c r="F46" s="65"/>
      <c r="G46" s="132" t="s">
        <v>66</v>
      </c>
      <c r="H46" s="136"/>
      <c r="I46" s="137"/>
      <c r="J46" s="137"/>
      <c r="K46" s="137"/>
      <c r="L46" s="65"/>
      <c r="M46" s="65"/>
      <c r="N46" s="65"/>
      <c r="O46" s="65"/>
      <c r="P46" s="65"/>
      <c r="Q46" s="65"/>
      <c r="R46" s="2"/>
    </row>
    <row r="47" spans="1:18" x14ac:dyDescent="0.2">
      <c r="A47" s="132" t="s">
        <v>67</v>
      </c>
      <c r="B47" s="131">
        <v>1739036</v>
      </c>
      <c r="C47" s="131">
        <v>1774289</v>
      </c>
      <c r="D47" s="131">
        <v>1811273</v>
      </c>
      <c r="E47" s="65"/>
      <c r="F47" s="65"/>
      <c r="G47" s="132" t="s">
        <v>67</v>
      </c>
      <c r="H47" s="136"/>
      <c r="I47" s="137"/>
      <c r="J47" s="137"/>
      <c r="K47" s="137"/>
      <c r="L47" s="65"/>
      <c r="M47" s="65"/>
      <c r="N47" s="65"/>
      <c r="O47" s="65"/>
      <c r="P47" s="65"/>
      <c r="Q47" s="65"/>
      <c r="R47" s="2"/>
    </row>
    <row r="48" spans="1:18" x14ac:dyDescent="0.2">
      <c r="A48" s="132" t="s">
        <v>68</v>
      </c>
      <c r="B48" s="131">
        <v>1396659</v>
      </c>
      <c r="C48" s="131">
        <v>1429512</v>
      </c>
      <c r="D48" s="131">
        <v>1462594</v>
      </c>
      <c r="E48" s="65"/>
      <c r="F48" s="65"/>
      <c r="G48" s="132" t="s">
        <v>68</v>
      </c>
      <c r="H48" s="136"/>
      <c r="I48" s="137"/>
      <c r="J48" s="137"/>
      <c r="K48" s="137"/>
      <c r="L48" s="65"/>
      <c r="M48" s="65"/>
      <c r="N48" s="65"/>
      <c r="O48" s="65"/>
      <c r="P48" s="65"/>
      <c r="Q48" s="65"/>
      <c r="R48" s="2"/>
    </row>
    <row r="49" spans="1:18" x14ac:dyDescent="0.2">
      <c r="A49" s="132" t="s">
        <v>69</v>
      </c>
      <c r="B49" s="131">
        <v>1549701</v>
      </c>
      <c r="C49" s="131">
        <v>1589556</v>
      </c>
      <c r="D49" s="131">
        <v>1627508</v>
      </c>
      <c r="E49" s="65"/>
      <c r="F49" s="65"/>
      <c r="G49" s="132" t="s">
        <v>69</v>
      </c>
      <c r="H49" s="136"/>
      <c r="I49" s="137"/>
      <c r="J49" s="137"/>
      <c r="K49" s="137"/>
      <c r="L49" s="65"/>
      <c r="M49" s="65"/>
      <c r="N49" s="65"/>
      <c r="O49" s="65"/>
      <c r="P49" s="65"/>
      <c r="Q49" s="65"/>
      <c r="R49" s="2"/>
    </row>
    <row r="50" spans="1:18" x14ac:dyDescent="0.2">
      <c r="A50" s="132" t="s">
        <v>70</v>
      </c>
      <c r="B50" s="131">
        <v>720949</v>
      </c>
      <c r="C50" s="131">
        <v>735329</v>
      </c>
      <c r="D50" s="131">
        <v>748810</v>
      </c>
      <c r="E50" s="65"/>
      <c r="F50" s="65"/>
      <c r="G50" s="132" t="s">
        <v>70</v>
      </c>
      <c r="H50" s="136"/>
      <c r="I50" s="137"/>
      <c r="J50" s="137"/>
      <c r="K50" s="137"/>
      <c r="L50" s="65"/>
      <c r="M50" s="65"/>
      <c r="N50" s="65"/>
      <c r="O50" s="65"/>
      <c r="P50" s="65"/>
      <c r="Q50" s="65"/>
      <c r="R50" s="2"/>
    </row>
    <row r="51" spans="1:18" x14ac:dyDescent="0.2">
      <c r="A51" s="132" t="s">
        <v>71</v>
      </c>
      <c r="B51" s="131">
        <v>1161006</v>
      </c>
      <c r="C51" s="131">
        <v>1189402</v>
      </c>
      <c r="D51" s="131">
        <v>1219693</v>
      </c>
      <c r="E51" s="65"/>
      <c r="F51" s="65"/>
      <c r="G51" s="132" t="s">
        <v>71</v>
      </c>
      <c r="H51" s="136"/>
      <c r="I51" s="137"/>
      <c r="J51" s="137"/>
      <c r="K51" s="137"/>
      <c r="L51" s="65"/>
      <c r="M51" s="65"/>
      <c r="N51" s="65"/>
      <c r="O51" s="65"/>
      <c r="P51" s="65"/>
      <c r="Q51" s="65"/>
      <c r="R51" s="2"/>
    </row>
    <row r="52" spans="1:18" x14ac:dyDescent="0.2">
      <c r="A52" s="132" t="s">
        <v>72</v>
      </c>
      <c r="B52" s="131">
        <v>674320</v>
      </c>
      <c r="C52" s="131">
        <v>691456</v>
      </c>
      <c r="D52" s="131">
        <v>709575</v>
      </c>
      <c r="E52" s="65"/>
      <c r="F52" s="65"/>
      <c r="G52" s="132" t="s">
        <v>72</v>
      </c>
      <c r="H52" s="136"/>
      <c r="I52" s="137"/>
      <c r="J52" s="137"/>
      <c r="K52" s="137"/>
      <c r="L52" s="65"/>
      <c r="M52" s="65"/>
      <c r="N52" s="65"/>
      <c r="O52" s="65"/>
      <c r="P52" s="65"/>
      <c r="Q52" s="65"/>
      <c r="R52" s="2"/>
    </row>
    <row r="53" spans="1:18" x14ac:dyDescent="0.2">
      <c r="A53" s="132" t="s">
        <v>73</v>
      </c>
      <c r="B53" s="131">
        <v>664465</v>
      </c>
      <c r="C53" s="131">
        <v>678678</v>
      </c>
      <c r="D53" s="131">
        <v>693922</v>
      </c>
      <c r="E53" s="65"/>
      <c r="F53" s="65"/>
      <c r="G53" s="132" t="s">
        <v>73</v>
      </c>
      <c r="H53" s="136"/>
      <c r="I53" s="137"/>
      <c r="J53" s="137"/>
      <c r="K53" s="137"/>
      <c r="L53" s="65"/>
      <c r="M53" s="65"/>
      <c r="N53" s="65"/>
      <c r="O53" s="65"/>
      <c r="P53" s="65"/>
      <c r="Q53" s="65"/>
      <c r="R53" s="2"/>
    </row>
    <row r="54" spans="1:18" x14ac:dyDescent="0.2">
      <c r="A54" s="132" t="s">
        <v>74</v>
      </c>
      <c r="B54" s="131">
        <v>1067905</v>
      </c>
      <c r="C54" s="131">
        <v>1088387</v>
      </c>
      <c r="D54" s="131">
        <v>1111964</v>
      </c>
      <c r="E54" s="65"/>
      <c r="F54" s="65"/>
      <c r="G54" s="132" t="s">
        <v>74</v>
      </c>
      <c r="H54" s="136"/>
      <c r="I54" s="137"/>
      <c r="J54" s="137"/>
      <c r="K54" s="137"/>
      <c r="L54" s="65"/>
      <c r="M54" s="65"/>
      <c r="N54" s="65"/>
      <c r="O54" s="65"/>
      <c r="P54" s="65"/>
      <c r="Q54" s="65"/>
      <c r="R54" s="2"/>
    </row>
    <row r="55" spans="1:18" x14ac:dyDescent="0.2">
      <c r="A55" s="132" t="s">
        <v>75</v>
      </c>
      <c r="B55" s="131">
        <v>797279</v>
      </c>
      <c r="C55" s="131">
        <v>813973</v>
      </c>
      <c r="D55" s="131">
        <v>832241</v>
      </c>
      <c r="E55" s="65"/>
      <c r="F55" s="65"/>
      <c r="G55" s="132" t="s">
        <v>75</v>
      </c>
      <c r="H55" s="136"/>
      <c r="I55" s="137"/>
      <c r="J55" s="137"/>
      <c r="K55" s="137"/>
      <c r="L55" s="65"/>
      <c r="M55" s="65"/>
      <c r="N55" s="65"/>
      <c r="O55" s="65"/>
      <c r="P55" s="65"/>
      <c r="Q55" s="65"/>
      <c r="R55" s="2"/>
    </row>
    <row r="56" spans="1:18" x14ac:dyDescent="0.2">
      <c r="A56" s="132" t="s">
        <v>76</v>
      </c>
      <c r="B56" s="131">
        <v>554525</v>
      </c>
      <c r="C56" s="131">
        <v>567080</v>
      </c>
      <c r="D56" s="131">
        <v>581170</v>
      </c>
      <c r="E56" s="65"/>
      <c r="F56" s="65"/>
      <c r="G56" s="132" t="s">
        <v>76</v>
      </c>
      <c r="H56" s="136"/>
      <c r="I56" s="137"/>
      <c r="J56" s="137"/>
      <c r="K56" s="137"/>
      <c r="L56" s="65"/>
      <c r="M56" s="65"/>
      <c r="N56" s="65"/>
      <c r="O56" s="65"/>
      <c r="P56" s="65"/>
      <c r="Q56" s="65"/>
      <c r="R56" s="2"/>
    </row>
    <row r="57" spans="1:18" x14ac:dyDescent="0.2">
      <c r="A57" s="132" t="s">
        <v>130</v>
      </c>
      <c r="B57" s="131">
        <v>935565</v>
      </c>
      <c r="C57" s="131">
        <v>956418</v>
      </c>
      <c r="D57" s="131">
        <v>977861</v>
      </c>
      <c r="E57" s="65"/>
      <c r="F57" s="65"/>
      <c r="G57" s="132" t="s">
        <v>130</v>
      </c>
      <c r="H57" s="136"/>
      <c r="I57" s="137"/>
      <c r="J57" s="137"/>
      <c r="K57" s="137"/>
      <c r="L57" s="65"/>
      <c r="M57" s="65"/>
      <c r="N57" s="65"/>
      <c r="O57" s="65"/>
      <c r="P57" s="65"/>
      <c r="Q57" s="65"/>
      <c r="R57" s="2"/>
    </row>
    <row r="58" spans="1:18" x14ac:dyDescent="0.2">
      <c r="A58" s="132" t="s">
        <v>77</v>
      </c>
      <c r="B58" s="131">
        <v>247764</v>
      </c>
      <c r="C58" s="131">
        <v>253231</v>
      </c>
      <c r="D58" s="131">
        <v>261392</v>
      </c>
      <c r="E58" s="65"/>
      <c r="F58" s="65"/>
      <c r="G58" s="132" t="s">
        <v>77</v>
      </c>
      <c r="H58" s="136"/>
      <c r="I58" s="137"/>
      <c r="J58" s="137"/>
      <c r="K58" s="137"/>
      <c r="L58" s="65"/>
      <c r="M58" s="65"/>
      <c r="N58" s="65"/>
      <c r="O58" s="65"/>
      <c r="P58" s="65"/>
      <c r="Q58" s="65"/>
      <c r="R58" s="2"/>
    </row>
    <row r="59" spans="1:18" x14ac:dyDescent="0.2">
      <c r="A59" s="132" t="s">
        <v>78</v>
      </c>
      <c r="B59" s="131">
        <v>610073</v>
      </c>
      <c r="C59" s="131">
        <v>623286</v>
      </c>
      <c r="D59" s="131">
        <v>636218</v>
      </c>
      <c r="E59" s="65"/>
      <c r="F59" s="65"/>
      <c r="G59" s="132" t="s">
        <v>78</v>
      </c>
      <c r="H59" s="136"/>
      <c r="I59" s="137"/>
      <c r="J59" s="137"/>
      <c r="K59" s="137"/>
      <c r="L59" s="65"/>
      <c r="M59" s="65"/>
      <c r="N59" s="65"/>
      <c r="O59" s="65"/>
      <c r="P59" s="65"/>
      <c r="Q59" s="65"/>
      <c r="R59" s="2"/>
    </row>
    <row r="60" spans="1:18" x14ac:dyDescent="0.2">
      <c r="A60" s="132" t="s">
        <v>96</v>
      </c>
      <c r="B60" s="131">
        <v>202136</v>
      </c>
      <c r="C60" s="131">
        <v>205498</v>
      </c>
      <c r="D60" s="131">
        <v>209113</v>
      </c>
      <c r="E60" s="65"/>
      <c r="F60" s="65"/>
      <c r="G60" s="132" t="s">
        <v>96</v>
      </c>
      <c r="H60" s="136"/>
      <c r="I60" s="137"/>
      <c r="J60" s="137"/>
      <c r="K60" s="137"/>
      <c r="L60" s="65"/>
      <c r="M60" s="65"/>
      <c r="N60" s="65"/>
      <c r="O60" s="65"/>
      <c r="P60" s="65"/>
      <c r="Q60" s="65"/>
      <c r="R60" s="2"/>
    </row>
    <row r="61" spans="1:18" x14ac:dyDescent="0.2">
      <c r="A61" s="132" t="s">
        <v>79</v>
      </c>
      <c r="B61" s="131">
        <v>103938</v>
      </c>
      <c r="C61" s="131">
        <v>106601</v>
      </c>
      <c r="D61" s="131">
        <v>109453</v>
      </c>
      <c r="E61" s="65"/>
      <c r="F61" s="65"/>
      <c r="G61" s="132" t="s">
        <v>79</v>
      </c>
      <c r="H61" s="136"/>
      <c r="I61" s="137"/>
      <c r="J61" s="137"/>
      <c r="K61" s="137"/>
      <c r="L61" s="65"/>
      <c r="M61" s="65"/>
      <c r="N61" s="65"/>
      <c r="O61" s="65"/>
      <c r="P61" s="65"/>
      <c r="Q61" s="65"/>
      <c r="R61" s="2"/>
    </row>
    <row r="62" spans="1:18" x14ac:dyDescent="0.2">
      <c r="A62" s="132" t="s">
        <v>80</v>
      </c>
      <c r="B62" s="131">
        <v>501449</v>
      </c>
      <c r="C62" s="131">
        <v>512972</v>
      </c>
      <c r="D62" s="131">
        <v>523621</v>
      </c>
      <c r="E62" s="65"/>
      <c r="F62" s="65"/>
      <c r="G62" s="132" t="s">
        <v>80</v>
      </c>
      <c r="H62" s="136"/>
      <c r="I62" s="137"/>
      <c r="J62" s="137"/>
      <c r="K62" s="137"/>
      <c r="L62" s="65"/>
      <c r="M62" s="65"/>
      <c r="N62" s="65"/>
      <c r="O62" s="65"/>
      <c r="P62" s="65"/>
      <c r="Q62" s="65"/>
      <c r="R62" s="2"/>
    </row>
    <row r="63" spans="1:18" x14ac:dyDescent="0.2">
      <c r="A63" s="132" t="s">
        <v>81</v>
      </c>
      <c r="B63" s="131">
        <v>432085</v>
      </c>
      <c r="C63" s="131">
        <v>440025</v>
      </c>
      <c r="D63" s="131">
        <v>447714</v>
      </c>
      <c r="E63" s="65"/>
      <c r="F63" s="65"/>
      <c r="G63" s="132" t="s">
        <v>81</v>
      </c>
      <c r="H63" s="136"/>
      <c r="I63" s="137"/>
      <c r="J63" s="137"/>
      <c r="K63" s="137"/>
      <c r="L63" s="65"/>
      <c r="M63" s="65"/>
      <c r="N63" s="65"/>
      <c r="O63" s="65"/>
      <c r="P63" s="65"/>
      <c r="Q63" s="65"/>
      <c r="R63" s="2"/>
    </row>
    <row r="64" spans="1:18" x14ac:dyDescent="0.2">
      <c r="A64" s="132" t="s">
        <v>82</v>
      </c>
      <c r="B64" s="131">
        <v>455713</v>
      </c>
      <c r="C64" s="131">
        <v>466409</v>
      </c>
      <c r="D64" s="131">
        <v>477032</v>
      </c>
      <c r="E64" s="65"/>
      <c r="F64" s="65"/>
      <c r="G64" s="132" t="s">
        <v>82</v>
      </c>
      <c r="H64" s="136"/>
      <c r="I64" s="137"/>
      <c r="J64" s="137"/>
      <c r="K64" s="137"/>
      <c r="L64" s="65"/>
      <c r="M64" s="65"/>
      <c r="N64" s="65"/>
      <c r="O64" s="65"/>
      <c r="P64" s="65"/>
      <c r="Q64" s="65"/>
      <c r="R64" s="2"/>
    </row>
    <row r="65" spans="1:18" x14ac:dyDescent="0.2">
      <c r="A65" s="132" t="s">
        <v>83</v>
      </c>
      <c r="B65" s="131">
        <v>393975</v>
      </c>
      <c r="C65" s="131">
        <v>402780</v>
      </c>
      <c r="D65" s="131">
        <v>412136</v>
      </c>
      <c r="E65" s="65"/>
      <c r="F65" s="65"/>
      <c r="G65" s="132" t="s">
        <v>83</v>
      </c>
      <c r="H65" s="136"/>
      <c r="I65" s="137"/>
      <c r="J65" s="137"/>
      <c r="K65" s="137"/>
      <c r="L65" s="65"/>
      <c r="M65" s="65"/>
      <c r="N65" s="65"/>
      <c r="O65" s="65"/>
      <c r="P65" s="65"/>
      <c r="Q65" s="65"/>
      <c r="R65" s="2"/>
    </row>
    <row r="66" spans="1:18" x14ac:dyDescent="0.2">
      <c r="A66" s="132" t="s">
        <v>84</v>
      </c>
      <c r="B66" s="131">
        <v>397872</v>
      </c>
      <c r="C66" s="131">
        <v>406927</v>
      </c>
      <c r="D66" s="131">
        <v>415710</v>
      </c>
      <c r="E66" s="65"/>
      <c r="F66" s="65"/>
      <c r="G66" s="132" t="s">
        <v>84</v>
      </c>
      <c r="H66" s="136"/>
      <c r="I66" s="137"/>
      <c r="J66" s="137"/>
      <c r="K66" s="137"/>
      <c r="L66" s="65"/>
      <c r="M66" s="65"/>
      <c r="N66" s="65"/>
      <c r="O66" s="65"/>
      <c r="P66" s="65"/>
      <c r="Q66" s="65"/>
      <c r="R66" s="2"/>
    </row>
    <row r="67" spans="1:18" x14ac:dyDescent="0.2">
      <c r="A67" s="132" t="s">
        <v>85</v>
      </c>
      <c r="B67" s="131">
        <v>309935</v>
      </c>
      <c r="C67" s="131">
        <v>315169</v>
      </c>
      <c r="D67" s="131">
        <v>321316</v>
      </c>
      <c r="E67" s="65"/>
      <c r="F67" s="65"/>
      <c r="G67" s="132" t="s">
        <v>85</v>
      </c>
      <c r="H67" s="136"/>
      <c r="I67" s="137"/>
      <c r="J67" s="137"/>
      <c r="K67" s="137"/>
      <c r="L67" s="65"/>
      <c r="M67" s="65"/>
      <c r="N67" s="65"/>
      <c r="O67" s="65"/>
      <c r="P67" s="65"/>
      <c r="Q67" s="65"/>
      <c r="R67" s="2"/>
    </row>
    <row r="68" spans="1:18" x14ac:dyDescent="0.2">
      <c r="A68" s="132" t="s">
        <v>86</v>
      </c>
      <c r="B68" s="131">
        <v>364670</v>
      </c>
      <c r="C68" s="131">
        <v>374561</v>
      </c>
      <c r="D68" s="131">
        <v>383507</v>
      </c>
      <c r="E68" s="65"/>
      <c r="F68" s="65"/>
      <c r="G68" s="132" t="s">
        <v>86</v>
      </c>
      <c r="H68" s="136"/>
      <c r="I68" s="137"/>
      <c r="J68" s="137"/>
      <c r="K68" s="137"/>
      <c r="L68" s="65"/>
      <c r="M68" s="65"/>
      <c r="N68" s="65"/>
      <c r="O68" s="65"/>
      <c r="P68" s="65"/>
      <c r="Q68" s="65"/>
      <c r="R68" s="2"/>
    </row>
    <row r="69" spans="1:18" x14ac:dyDescent="0.2">
      <c r="A69" s="132" t="s">
        <v>87</v>
      </c>
      <c r="B69" s="131">
        <v>162576</v>
      </c>
      <c r="C69" s="131">
        <v>165941</v>
      </c>
      <c r="D69" s="131">
        <v>169529</v>
      </c>
      <c r="E69" s="65"/>
      <c r="F69" s="65"/>
      <c r="G69" s="132" t="s">
        <v>87</v>
      </c>
      <c r="H69" s="136"/>
      <c r="I69" s="137"/>
      <c r="J69" s="137"/>
      <c r="K69" s="137"/>
      <c r="L69" s="65"/>
      <c r="M69" s="65"/>
      <c r="N69" s="65"/>
      <c r="O69" s="65"/>
      <c r="P69" s="65"/>
      <c r="Q69" s="65"/>
      <c r="R69" s="2"/>
    </row>
    <row r="70" spans="1:18" x14ac:dyDescent="0.2">
      <c r="A70" s="132" t="s">
        <v>88</v>
      </c>
      <c r="B70" s="131">
        <v>64579</v>
      </c>
      <c r="C70" s="131">
        <v>65655</v>
      </c>
      <c r="D70" s="131">
        <v>66809</v>
      </c>
      <c r="E70" s="65"/>
      <c r="F70" s="65"/>
      <c r="G70" s="132" t="s">
        <v>88</v>
      </c>
      <c r="H70" s="136"/>
      <c r="I70" s="137"/>
      <c r="J70" s="137"/>
      <c r="K70" s="137"/>
      <c r="L70" s="65"/>
      <c r="M70" s="65"/>
      <c r="N70" s="65"/>
      <c r="O70" s="65"/>
      <c r="P70" s="65"/>
      <c r="Q70" s="65"/>
      <c r="R70" s="2"/>
    </row>
    <row r="71" spans="1:18" x14ac:dyDescent="0.2">
      <c r="A71" s="132" t="s">
        <v>89</v>
      </c>
      <c r="B71" s="131">
        <v>131513</v>
      </c>
      <c r="C71" s="131">
        <v>134360</v>
      </c>
      <c r="D71" s="131">
        <v>137393</v>
      </c>
      <c r="E71" s="65"/>
      <c r="F71" s="65"/>
      <c r="G71" s="132" t="s">
        <v>89</v>
      </c>
      <c r="H71" s="136"/>
      <c r="I71" s="137"/>
      <c r="J71" s="137"/>
      <c r="K71" s="137"/>
      <c r="L71" s="65"/>
      <c r="M71" s="65"/>
      <c r="N71" s="65"/>
      <c r="O71" s="65"/>
      <c r="P71" s="65"/>
      <c r="Q71" s="65"/>
      <c r="R71" s="2"/>
    </row>
    <row r="72" spans="1:18" x14ac:dyDescent="0.2">
      <c r="A72" s="132" t="s">
        <v>90</v>
      </c>
      <c r="B72" s="131">
        <v>421111</v>
      </c>
      <c r="C72" s="131">
        <v>430787</v>
      </c>
      <c r="D72" s="131">
        <v>439950</v>
      </c>
      <c r="E72" s="65"/>
      <c r="F72" s="65"/>
      <c r="G72" s="132" t="s">
        <v>90</v>
      </c>
      <c r="H72" s="136"/>
      <c r="I72" s="137"/>
      <c r="J72" s="137"/>
      <c r="K72" s="137"/>
      <c r="L72" s="65"/>
      <c r="M72" s="65"/>
      <c r="N72" s="65"/>
      <c r="O72" s="65"/>
      <c r="P72" s="65"/>
      <c r="Q72" s="65"/>
      <c r="R72" s="2"/>
    </row>
    <row r="73" spans="1:18" x14ac:dyDescent="0.2">
      <c r="A73" s="132" t="s">
        <v>91</v>
      </c>
      <c r="B73" s="131">
        <v>904635</v>
      </c>
      <c r="C73" s="131">
        <v>928314</v>
      </c>
      <c r="D73" s="131">
        <v>954886</v>
      </c>
      <c r="E73" s="114"/>
      <c r="F73" s="114"/>
      <c r="G73" s="132" t="s">
        <v>91</v>
      </c>
      <c r="H73" s="136"/>
      <c r="I73" s="137"/>
      <c r="J73" s="137"/>
      <c r="K73" s="137"/>
      <c r="L73" s="114"/>
      <c r="M73" s="114"/>
      <c r="N73" s="114"/>
      <c r="O73" s="114"/>
      <c r="P73" s="2"/>
      <c r="Q73" s="2"/>
      <c r="R73" s="2"/>
    </row>
    <row r="74" spans="1:18" x14ac:dyDescent="0.2">
      <c r="A74" s="133" t="s">
        <v>92</v>
      </c>
      <c r="B74" s="131">
        <v>548942</v>
      </c>
      <c r="C74" s="131">
        <v>564093</v>
      </c>
      <c r="D74" s="131">
        <v>578391</v>
      </c>
      <c r="E74" s="114"/>
      <c r="F74" s="114"/>
      <c r="G74" s="133" t="s">
        <v>92</v>
      </c>
      <c r="H74" s="136"/>
      <c r="I74" s="137"/>
      <c r="J74" s="137"/>
      <c r="K74" s="137"/>
      <c r="L74" s="114"/>
      <c r="M74" s="114"/>
      <c r="N74" s="114"/>
      <c r="O74" s="114"/>
      <c r="P74" s="2"/>
      <c r="Q74" s="2"/>
      <c r="R74" s="2"/>
    </row>
    <row r="75" spans="1:18" x14ac:dyDescent="0.2">
      <c r="A75" s="66"/>
      <c r="B75" s="74"/>
      <c r="C75" s="74"/>
      <c r="D75" s="74"/>
      <c r="E75" s="74"/>
      <c r="F75" s="74"/>
      <c r="G75" s="16"/>
      <c r="H75" s="16"/>
      <c r="I75" s="16"/>
      <c r="J75" s="16"/>
      <c r="K75" s="16"/>
      <c r="L75" s="2"/>
      <c r="M75" s="2"/>
    </row>
    <row r="76" spans="1:18" x14ac:dyDescent="0.2">
      <c r="A76" s="16"/>
      <c r="B76" s="67"/>
      <c r="C76" s="67"/>
      <c r="D76" s="67"/>
      <c r="E76" s="67"/>
      <c r="F76" s="67"/>
      <c r="G76" s="68"/>
      <c r="H76" s="69"/>
      <c r="I76" s="16"/>
      <c r="J76" s="16"/>
      <c r="K76" s="16"/>
    </row>
    <row r="77" spans="1:18" ht="15" x14ac:dyDescent="0.25">
      <c r="A77" s="149" t="s">
        <v>61</v>
      </c>
      <c r="B77" s="150"/>
      <c r="C77" s="150"/>
      <c r="D77" s="150"/>
      <c r="E77" s="150"/>
      <c r="F77" s="154"/>
      <c r="G77" s="16"/>
      <c r="H77" s="16"/>
      <c r="I77" s="16"/>
      <c r="J77" s="16"/>
      <c r="K77" s="16"/>
    </row>
    <row r="78" spans="1:18" x14ac:dyDescent="0.2">
      <c r="A78" s="171">
        <f>B10</f>
        <v>0</v>
      </c>
      <c r="B78" s="167"/>
      <c r="C78" s="151">
        <v>2018</v>
      </c>
      <c r="D78" s="151">
        <v>2019</v>
      </c>
      <c r="E78" s="151">
        <v>2020</v>
      </c>
      <c r="F78" s="151">
        <v>2021</v>
      </c>
      <c r="G78" s="125"/>
      <c r="H78" s="16"/>
      <c r="I78" s="16"/>
      <c r="J78" s="16"/>
      <c r="K78" s="16"/>
    </row>
    <row r="79" spans="1:18" x14ac:dyDescent="0.2">
      <c r="A79" s="152" t="s">
        <v>103</v>
      </c>
      <c r="B79" s="168"/>
      <c r="C79" s="153">
        <f>'Prognos 2018'!D$36</f>
        <v>3936.7562580625208</v>
      </c>
      <c r="D79" s="153">
        <f>'Prognos 2019'!D$36</f>
        <v>3936.7562580625208</v>
      </c>
      <c r="E79" s="153">
        <f>'Prognos 2020'!D$36</f>
        <v>3936.7562580625208</v>
      </c>
      <c r="F79" s="153">
        <f>'Prognos 2021'!D$36</f>
        <v>3936.7562580625208</v>
      </c>
      <c r="G79" s="16"/>
      <c r="H79" s="16"/>
      <c r="I79" s="16"/>
      <c r="J79" s="16"/>
      <c r="K79" s="16"/>
    </row>
    <row r="80" spans="1:18" x14ac:dyDescent="0.2">
      <c r="A80" s="127" t="s">
        <v>58</v>
      </c>
      <c r="B80" s="168"/>
      <c r="C80" s="153">
        <f>'Prognos 2018'!H$36</f>
        <v>0</v>
      </c>
      <c r="D80" s="153">
        <f>'Prognos 2019'!H$36</f>
        <v>0</v>
      </c>
      <c r="E80" s="153">
        <f>'Prognos 2020'!H$36</f>
        <v>0</v>
      </c>
      <c r="F80" s="153">
        <f>'Prognos 2021'!H$36</f>
        <v>0</v>
      </c>
      <c r="G80" s="16"/>
      <c r="H80" s="16"/>
      <c r="I80" s="16"/>
      <c r="J80" s="16"/>
      <c r="K80" s="16"/>
    </row>
    <row r="81" spans="1:11" x14ac:dyDescent="0.2">
      <c r="A81" s="127" t="s">
        <v>116</v>
      </c>
      <c r="B81" s="168"/>
      <c r="C81" s="153">
        <f>'Prognos 2018'!B28</f>
        <v>21</v>
      </c>
      <c r="D81" s="153">
        <f>'Prognos 2019'!B28</f>
        <v>21</v>
      </c>
      <c r="E81" s="153">
        <f>'Prognos 2020'!B28</f>
        <v>21</v>
      </c>
      <c r="F81" s="153">
        <f>'Prognos 2021'!B28</f>
        <v>21</v>
      </c>
      <c r="G81" s="16"/>
      <c r="H81" s="16"/>
      <c r="I81" s="16"/>
      <c r="J81" s="16"/>
      <c r="K81" s="16"/>
    </row>
    <row r="82" spans="1:11" x14ac:dyDescent="0.2">
      <c r="A82" s="127" t="s">
        <v>137</v>
      </c>
      <c r="B82" s="169"/>
      <c r="C82" s="153">
        <f>'Prognos 2018'!F28</f>
        <v>21</v>
      </c>
      <c r="D82" s="153">
        <f>'Prognos 2019'!F28</f>
        <v>21</v>
      </c>
      <c r="E82" s="153">
        <f>'Prognos 2020'!F28</f>
        <v>21</v>
      </c>
      <c r="F82" s="153">
        <f>'Prognos 2021'!F28</f>
        <v>21</v>
      </c>
      <c r="G82" s="16"/>
      <c r="H82" s="16"/>
      <c r="I82" s="16"/>
      <c r="J82" s="16"/>
      <c r="K82" s="16"/>
    </row>
    <row r="83" spans="1:11" x14ac:dyDescent="0.2">
      <c r="A83" s="151" t="s">
        <v>139</v>
      </c>
      <c r="B83" s="169"/>
      <c r="C83" s="151">
        <v>2018</v>
      </c>
      <c r="D83" s="170">
        <v>2019</v>
      </c>
      <c r="E83" s="170">
        <v>2020</v>
      </c>
      <c r="F83" s="170">
        <v>2021</v>
      </c>
      <c r="G83" s="16"/>
      <c r="H83" s="16"/>
      <c r="I83" s="16"/>
      <c r="J83" s="16"/>
      <c r="K83" s="16"/>
    </row>
    <row r="84" spans="1:11" x14ac:dyDescent="0.2">
      <c r="A84" s="127" t="s">
        <v>136</v>
      </c>
      <c r="B84" s="169"/>
      <c r="C84" s="127"/>
      <c r="D84" s="168"/>
      <c r="E84" s="168"/>
      <c r="F84" s="168"/>
    </row>
    <row r="85" spans="1:11" x14ac:dyDescent="0.2">
      <c r="A85" s="127" t="s">
        <v>138</v>
      </c>
      <c r="B85" s="169"/>
      <c r="C85" s="166"/>
      <c r="D85" s="168"/>
      <c r="E85" s="168"/>
      <c r="F85" s="168"/>
    </row>
    <row r="87" spans="1:11" x14ac:dyDescent="0.2">
      <c r="B87" s="49"/>
      <c r="C87" s="49"/>
      <c r="D87" s="49"/>
      <c r="E87" s="49"/>
      <c r="F87" s="49"/>
    </row>
    <row r="88" spans="1:11" x14ac:dyDescent="0.2">
      <c r="B88" s="49"/>
      <c r="C88" s="49"/>
      <c r="D88" s="49"/>
      <c r="E88" s="49"/>
      <c r="F88" s="49"/>
    </row>
  </sheetData>
  <mergeCells count="2">
    <mergeCell ref="G42:K42"/>
    <mergeCell ref="A42:D42"/>
  </mergeCells>
  <phoneticPr fontId="7" type="noConversion"/>
  <printOptions headings="1" gridLines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/>
  <cellWatches>
    <cellWatch r="B1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5"/>
  <sheetViews>
    <sheetView workbookViewId="0">
      <selection activeCell="L38" sqref="L38"/>
    </sheetView>
  </sheetViews>
  <sheetFormatPr defaultRowHeight="12.75" x14ac:dyDescent="0.2"/>
  <sheetData>
    <row r="1" spans="1:4" x14ac:dyDescent="0.2">
      <c r="A1" s="116" t="s">
        <v>99</v>
      </c>
      <c r="D1" s="51">
        <f>Inledning!B10</f>
        <v>0</v>
      </c>
    </row>
    <row r="2" spans="1:4" x14ac:dyDescent="0.2">
      <c r="D2" s="51">
        <f>Inledning!B11</f>
        <v>0</v>
      </c>
    </row>
    <row r="4" spans="1:4" ht="13.5" thickBot="1" x14ac:dyDescent="0.25"/>
    <row r="5" spans="1:4" ht="13.5" thickBot="1" x14ac:dyDescent="0.25">
      <c r="A5" s="139" t="s">
        <v>123</v>
      </c>
      <c r="B5" s="138"/>
      <c r="C5" s="140"/>
      <c r="D5" s="141"/>
    </row>
    <row r="14" spans="1:4" ht="13.5" thickBot="1" x14ac:dyDescent="0.25"/>
    <row r="15" spans="1:4" ht="13.5" thickBot="1" x14ac:dyDescent="0.25">
      <c r="A15" s="142" t="s">
        <v>124</v>
      </c>
      <c r="B15" s="138"/>
      <c r="C15" s="140"/>
      <c r="D15" s="141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&amp;L&amp;"Arial,Fet"Bilaga 8 Utgiftsprognos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19" zoomScaleNormal="100" zoomScaleSheetLayoutView="100" workbookViewId="0">
      <selection activeCell="D36" sqref="D36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10" x14ac:dyDescent="0.2">
      <c r="A1" s="73" t="s">
        <v>106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  <c r="J2" s="16"/>
    </row>
    <row r="3" spans="1:10" ht="13.5" thickBot="1" x14ac:dyDescent="0.25">
      <c r="A3" s="16"/>
      <c r="B3" s="16" t="s">
        <v>63</v>
      </c>
      <c r="C3" s="16"/>
      <c r="D3" s="75"/>
      <c r="E3" s="16"/>
      <c r="F3" s="16" t="s">
        <v>37</v>
      </c>
      <c r="G3" s="16"/>
      <c r="H3" s="16"/>
      <c r="I3" s="16"/>
      <c r="J3" s="16"/>
    </row>
    <row r="4" spans="1:10" x14ac:dyDescent="0.2">
      <c r="A4" s="76" t="s">
        <v>36</v>
      </c>
      <c r="B4" s="77" t="s">
        <v>13</v>
      </c>
      <c r="C4" s="78" t="s">
        <v>13</v>
      </c>
      <c r="D4" s="79" t="s">
        <v>14</v>
      </c>
      <c r="E4" s="16"/>
      <c r="F4" s="77" t="s">
        <v>13</v>
      </c>
      <c r="G4" s="78" t="s">
        <v>13</v>
      </c>
      <c r="H4" s="79" t="s">
        <v>14</v>
      </c>
      <c r="I4" s="16"/>
      <c r="J4" s="16"/>
    </row>
    <row r="5" spans="1:10" x14ac:dyDescent="0.2">
      <c r="A5" s="80"/>
      <c r="B5" s="81" t="s">
        <v>26</v>
      </c>
      <c r="C5" s="82" t="s">
        <v>26</v>
      </c>
      <c r="D5" s="83" t="s">
        <v>27</v>
      </c>
      <c r="E5" s="59"/>
      <c r="F5" s="81" t="s">
        <v>26</v>
      </c>
      <c r="G5" s="82" t="s">
        <v>26</v>
      </c>
      <c r="H5" s="83" t="s">
        <v>27</v>
      </c>
      <c r="I5" s="16"/>
      <c r="J5" s="16"/>
    </row>
    <row r="6" spans="1:10" ht="13.5" thickBot="1" x14ac:dyDescent="0.25">
      <c r="A6" s="84" t="s">
        <v>3</v>
      </c>
      <c r="B6" s="85" t="s">
        <v>0</v>
      </c>
      <c r="C6" s="86" t="s">
        <v>1</v>
      </c>
      <c r="D6" s="87" t="s">
        <v>28</v>
      </c>
      <c r="E6" s="59"/>
      <c r="F6" s="85" t="s">
        <v>0</v>
      </c>
      <c r="G6" s="86" t="s">
        <v>1</v>
      </c>
      <c r="H6" s="87" t="s">
        <v>28</v>
      </c>
      <c r="I6" s="16"/>
      <c r="J6" s="16"/>
    </row>
    <row r="7" spans="1:10" x14ac:dyDescent="0.2">
      <c r="A7" s="88" t="s">
        <v>20</v>
      </c>
      <c r="B7" s="89">
        <v>1</v>
      </c>
      <c r="C7" s="90">
        <v>1</v>
      </c>
      <c r="D7" s="91">
        <f>((B7*Inledning!B25)+(C7*Inledning!$C$25))/1000</f>
        <v>52.66057029151915</v>
      </c>
      <c r="E7" s="59"/>
      <c r="F7" s="89">
        <v>1</v>
      </c>
      <c r="G7" s="90">
        <v>1</v>
      </c>
      <c r="H7" s="91">
        <f>((F7*Inledning!$E$25)+(G7*Inledning!$F$25))/1000</f>
        <v>0</v>
      </c>
      <c r="I7" s="16"/>
      <c r="J7" s="16"/>
    </row>
    <row r="8" spans="1:10" x14ac:dyDescent="0.2">
      <c r="A8" s="88" t="s">
        <v>16</v>
      </c>
      <c r="B8" s="92">
        <v>1</v>
      </c>
      <c r="C8" s="93">
        <v>1</v>
      </c>
      <c r="D8" s="94">
        <f>((B8*Inledning!B25)+(C8*Inledning!$C$25))/1000</f>
        <v>52.66057029151915</v>
      </c>
      <c r="E8" s="59"/>
      <c r="F8" s="92">
        <v>1</v>
      </c>
      <c r="G8" s="93">
        <v>1</v>
      </c>
      <c r="H8" s="94">
        <f>((F8*Inledning!$E$25)+(G8*Inledning!$F$25))/1000</f>
        <v>0</v>
      </c>
      <c r="I8" s="16"/>
      <c r="J8" s="16"/>
    </row>
    <row r="9" spans="1:10" x14ac:dyDescent="0.2">
      <c r="A9" s="88" t="s">
        <v>15</v>
      </c>
      <c r="B9" s="92">
        <v>1</v>
      </c>
      <c r="C9" s="93">
        <v>1</v>
      </c>
      <c r="D9" s="94">
        <f>((B9*Inledning!B25)+(C9*Inledning!$C$25))/1000</f>
        <v>52.66057029151915</v>
      </c>
      <c r="E9" s="59"/>
      <c r="F9" s="92">
        <v>1</v>
      </c>
      <c r="G9" s="93">
        <v>1</v>
      </c>
      <c r="H9" s="94">
        <f>((F9*Inledning!$E$25)+(G9*Inledning!$F$25))/1000</f>
        <v>0</v>
      </c>
      <c r="I9" s="16"/>
      <c r="J9" s="16"/>
    </row>
    <row r="10" spans="1:10" x14ac:dyDescent="0.2">
      <c r="A10" s="95" t="s">
        <v>21</v>
      </c>
      <c r="B10" s="92">
        <v>1</v>
      </c>
      <c r="C10" s="93">
        <v>1</v>
      </c>
      <c r="D10" s="94">
        <f>((B10*Inledning!B25)+(C10*Inledning!$C$25))/1000</f>
        <v>52.66057029151915</v>
      </c>
      <c r="E10" s="16"/>
      <c r="F10" s="92">
        <v>1</v>
      </c>
      <c r="G10" s="93">
        <v>1</v>
      </c>
      <c r="H10" s="94">
        <f>((F10*Inledning!$E$25)+(G10*Inledning!$F$25))/1000</f>
        <v>0</v>
      </c>
      <c r="I10" s="16"/>
      <c r="J10" s="16"/>
    </row>
    <row r="11" spans="1:10" x14ac:dyDescent="0.2">
      <c r="A11" s="24" t="s">
        <v>22</v>
      </c>
      <c r="B11" s="92">
        <v>1</v>
      </c>
      <c r="C11" s="93">
        <v>1</v>
      </c>
      <c r="D11" s="94">
        <f>((B11*Inledning!$B$26)+(C11*Inledning!$C$26))/1000</f>
        <v>100.2164220712405</v>
      </c>
      <c r="E11" s="16"/>
      <c r="F11" s="92">
        <v>1</v>
      </c>
      <c r="G11" s="93">
        <v>1</v>
      </c>
      <c r="H11" s="94">
        <f>((F11*Inledning!$E$26)+(G11*Inledning!$F$26))/1000</f>
        <v>0</v>
      </c>
      <c r="I11" s="16"/>
      <c r="J11" s="16"/>
    </row>
    <row r="12" spans="1:10" ht="13.5" customHeight="1" x14ac:dyDescent="0.2">
      <c r="A12" s="24" t="s">
        <v>17</v>
      </c>
      <c r="B12" s="92">
        <v>1</v>
      </c>
      <c r="C12" s="93">
        <v>1</v>
      </c>
      <c r="D12" s="94">
        <f>((B12*Inledning!$B$26)+(C12*Inledning!$C$26))/1000</f>
        <v>100.2164220712405</v>
      </c>
      <c r="E12" s="16"/>
      <c r="F12" s="92">
        <v>1</v>
      </c>
      <c r="G12" s="93">
        <v>1</v>
      </c>
      <c r="H12" s="94">
        <f>((F12*Inledning!$E$26)+(G12*Inledning!$F$26))/1000</f>
        <v>0</v>
      </c>
      <c r="I12" s="16"/>
      <c r="J12" s="16"/>
    </row>
    <row r="13" spans="1:10" ht="14.25" customHeight="1" x14ac:dyDescent="0.2">
      <c r="A13" s="24" t="s">
        <v>18</v>
      </c>
      <c r="B13" s="92">
        <v>1</v>
      </c>
      <c r="C13" s="93">
        <v>1</v>
      </c>
      <c r="D13" s="94">
        <f>((B13*Inledning!$B$26)+(C13*Inledning!$C$26))/1000</f>
        <v>100.2164220712405</v>
      </c>
      <c r="E13" s="16"/>
      <c r="F13" s="92">
        <v>1</v>
      </c>
      <c r="G13" s="93">
        <v>1</v>
      </c>
      <c r="H13" s="94">
        <f>((F13*Inledning!$E$26)+(G13*Inledning!$F$26))/1000</f>
        <v>0</v>
      </c>
      <c r="I13" s="16"/>
      <c r="J13" s="16"/>
    </row>
    <row r="14" spans="1:10" ht="14.25" customHeight="1" x14ac:dyDescent="0.2">
      <c r="A14" s="24" t="s">
        <v>19</v>
      </c>
      <c r="B14" s="92">
        <v>1</v>
      </c>
      <c r="C14" s="93">
        <v>1</v>
      </c>
      <c r="D14" s="94">
        <f>((B14*Inledning!$B$27)+(C14*Inledning!$C$27))/1000</f>
        <v>107.86127681945605</v>
      </c>
      <c r="E14" s="16"/>
      <c r="F14" s="92">
        <v>1</v>
      </c>
      <c r="G14" s="93">
        <v>1</v>
      </c>
      <c r="H14" s="94">
        <f>((F14*Inledning!$E$27)+(G14*Inledning!$F$27))/1000</f>
        <v>0</v>
      </c>
      <c r="I14" s="16"/>
      <c r="J14" s="16"/>
    </row>
    <row r="15" spans="1:10" x14ac:dyDescent="0.2">
      <c r="A15" s="24" t="s">
        <v>23</v>
      </c>
      <c r="B15" s="92">
        <v>1</v>
      </c>
      <c r="C15" s="93">
        <v>1</v>
      </c>
      <c r="D15" s="94">
        <f>((B15*Inledning!$B$28)+(C15*Inledning!$C$28))/1000</f>
        <v>103.47766204693356</v>
      </c>
      <c r="E15" s="16"/>
      <c r="F15" s="92">
        <v>1</v>
      </c>
      <c r="G15" s="93">
        <v>1</v>
      </c>
      <c r="H15" s="94">
        <f>((F15*Inledning!$E$28)+(G15*Inledning!$F$28))/1000</f>
        <v>0</v>
      </c>
      <c r="I15" s="16"/>
      <c r="J15" s="16"/>
    </row>
    <row r="16" spans="1:10" x14ac:dyDescent="0.2">
      <c r="A16" s="24" t="s">
        <v>24</v>
      </c>
      <c r="B16" s="92">
        <v>1</v>
      </c>
      <c r="C16" s="93">
        <v>1</v>
      </c>
      <c r="D16" s="94">
        <f>((B16*Inledning!$B$29)+(C16*Inledning!$C$29))/1000</f>
        <v>143.15361111485387</v>
      </c>
      <c r="E16" s="16"/>
      <c r="F16" s="92">
        <v>1</v>
      </c>
      <c r="G16" s="93">
        <v>1</v>
      </c>
      <c r="H16" s="94">
        <f>((F16*Inledning!$E$29)+(G16*Inledning!$F$29))/1000</f>
        <v>0</v>
      </c>
      <c r="I16" s="16"/>
      <c r="J16" s="16"/>
    </row>
    <row r="17" spans="1:10" x14ac:dyDescent="0.2">
      <c r="A17" s="24" t="s">
        <v>25</v>
      </c>
      <c r="B17" s="92">
        <v>1</v>
      </c>
      <c r="C17" s="93">
        <v>1</v>
      </c>
      <c r="D17" s="94">
        <f>((B17*Inledning!$B$30)+(C17*Inledning!$C$30))/1000</f>
        <v>79.407921324440252</v>
      </c>
      <c r="E17" s="16"/>
      <c r="F17" s="92">
        <v>1</v>
      </c>
      <c r="G17" s="93">
        <v>1</v>
      </c>
      <c r="H17" s="94">
        <f>((F17*Inledning!$E$30)+(G17*Inledning!$F$30))/1000</f>
        <v>0</v>
      </c>
      <c r="I17" s="16"/>
      <c r="J17" s="16"/>
    </row>
    <row r="18" spans="1:10" x14ac:dyDescent="0.2">
      <c r="A18" s="52" t="s">
        <v>93</v>
      </c>
      <c r="B18" s="92">
        <v>1</v>
      </c>
      <c r="C18" s="93">
        <v>1</v>
      </c>
      <c r="D18" s="94">
        <f>((B18*Inledning!$B$31)+(C18*Inledning!$C$31))/1000</f>
        <v>108.28185882799671</v>
      </c>
      <c r="E18" s="16"/>
      <c r="F18" s="92">
        <v>1</v>
      </c>
      <c r="G18" s="93">
        <v>1</v>
      </c>
      <c r="H18" s="94">
        <f>((F18*Inledning!$E$31)+(G18*Inledning!$F$31))/1000</f>
        <v>0</v>
      </c>
      <c r="I18" s="16"/>
      <c r="J18" s="16"/>
    </row>
    <row r="19" spans="1:10" x14ac:dyDescent="0.2">
      <c r="A19" s="24" t="s">
        <v>4</v>
      </c>
      <c r="B19" s="92">
        <v>1</v>
      </c>
      <c r="C19" s="93">
        <v>1</v>
      </c>
      <c r="D19" s="94">
        <f>((B19*Inledning!$B$32)+(C19*Inledning!$C$32))/1000</f>
        <v>79.130599708918567</v>
      </c>
      <c r="E19" s="16"/>
      <c r="F19" s="92">
        <v>1</v>
      </c>
      <c r="G19" s="93">
        <v>1</v>
      </c>
      <c r="H19" s="94">
        <f>((F19*Inledning!$E$32)+(G19*Inledning!$F$32))/1000</f>
        <v>0</v>
      </c>
      <c r="I19" s="16"/>
      <c r="J19" s="16"/>
    </row>
    <row r="20" spans="1:10" x14ac:dyDescent="0.2">
      <c r="A20" s="24" t="s">
        <v>5</v>
      </c>
      <c r="B20" s="92">
        <v>1</v>
      </c>
      <c r="C20" s="93">
        <v>1</v>
      </c>
      <c r="D20" s="94">
        <f>((B20*Inledning!$B$33)+(C20*Inledning!$C$33))/1000</f>
        <v>247.92835724302898</v>
      </c>
      <c r="E20" s="16"/>
      <c r="F20" s="92">
        <v>1</v>
      </c>
      <c r="G20" s="93">
        <v>1</v>
      </c>
      <c r="H20" s="94">
        <f>((F20*Inledning!$E$33)+(G20*Inledning!$F$33))/1000</f>
        <v>0</v>
      </c>
      <c r="I20" s="16"/>
      <c r="J20" s="16"/>
    </row>
    <row r="21" spans="1:10" x14ac:dyDescent="0.2">
      <c r="A21" s="24" t="s">
        <v>6</v>
      </c>
      <c r="B21" s="92">
        <v>1</v>
      </c>
      <c r="C21" s="93">
        <v>1</v>
      </c>
      <c r="D21" s="94">
        <f>((B21*Inledning!$B$34)+(C21*Inledning!$C$34))/1000</f>
        <v>312.61738161802629</v>
      </c>
      <c r="E21" s="16"/>
      <c r="F21" s="92">
        <v>1</v>
      </c>
      <c r="G21" s="93">
        <v>1</v>
      </c>
      <c r="H21" s="94">
        <f>((F21*Inledning!$E$34)+(G21*Inledning!$F$34))/1000</f>
        <v>0</v>
      </c>
      <c r="I21" s="16"/>
      <c r="J21" s="16"/>
    </row>
    <row r="22" spans="1:10" x14ac:dyDescent="0.2">
      <c r="A22" s="24" t="s">
        <v>7</v>
      </c>
      <c r="B22" s="92">
        <v>1</v>
      </c>
      <c r="C22" s="93">
        <v>1</v>
      </c>
      <c r="D22" s="94">
        <f>((B22*Inledning!$B$35)+(C22*Inledning!$C$35))/1000</f>
        <v>216.95187169468474</v>
      </c>
      <c r="E22" s="16"/>
      <c r="F22" s="92">
        <v>1</v>
      </c>
      <c r="G22" s="93">
        <v>1</v>
      </c>
      <c r="H22" s="94">
        <f>((F22*Inledning!$E$35)+(G22*Inledning!$F$35))/1000</f>
        <v>0</v>
      </c>
      <c r="I22" s="16"/>
      <c r="J22" s="16"/>
    </row>
    <row r="23" spans="1:10" x14ac:dyDescent="0.2">
      <c r="A23" s="24" t="s">
        <v>8</v>
      </c>
      <c r="B23" s="92">
        <v>1</v>
      </c>
      <c r="C23" s="93">
        <v>1</v>
      </c>
      <c r="D23" s="94">
        <f>((B23*Inledning!$B$36)+(C23*Inledning!$C$36))/1000</f>
        <v>506.22809291525067</v>
      </c>
      <c r="E23" s="16"/>
      <c r="F23" s="92">
        <v>1</v>
      </c>
      <c r="G23" s="93">
        <v>1</v>
      </c>
      <c r="H23" s="94">
        <f>((F23*Inledning!$E$36)+(G23*Inledning!$F$36))/1000</f>
        <v>0</v>
      </c>
      <c r="I23" s="16"/>
      <c r="J23" s="16"/>
    </row>
    <row r="24" spans="1:10" x14ac:dyDescent="0.2">
      <c r="A24" s="24" t="s">
        <v>9</v>
      </c>
      <c r="B24" s="92">
        <v>1</v>
      </c>
      <c r="C24" s="93">
        <v>1</v>
      </c>
      <c r="D24" s="94">
        <f>((B24*Inledning!$B$37)+(C24*Inledning!$C$37))/1000</f>
        <v>458.84587613853358</v>
      </c>
      <c r="E24" s="16"/>
      <c r="F24" s="92">
        <v>1</v>
      </c>
      <c r="G24" s="93">
        <v>1</v>
      </c>
      <c r="H24" s="94">
        <f>((F24*Inledning!$E$37)+(G24*Inledning!$F$37))/1000</f>
        <v>0</v>
      </c>
      <c r="I24" s="16"/>
      <c r="J24" s="16"/>
    </row>
    <row r="25" spans="1:10" x14ac:dyDescent="0.2">
      <c r="A25" s="24" t="s">
        <v>10</v>
      </c>
      <c r="B25" s="92">
        <v>1</v>
      </c>
      <c r="C25" s="93">
        <v>1</v>
      </c>
      <c r="D25" s="94">
        <f>((B25*Inledning!$B$38)+(C25*Inledning!$C$38))/1000</f>
        <v>562.94507970031509</v>
      </c>
      <c r="E25" s="16"/>
      <c r="F25" s="92">
        <v>1</v>
      </c>
      <c r="G25" s="93">
        <v>1</v>
      </c>
      <c r="H25" s="94">
        <f>((F25*Inledning!$E$38)+(G25*Inledning!$F$38))/1000</f>
        <v>0</v>
      </c>
      <c r="I25" s="16"/>
      <c r="J25" s="16"/>
    </row>
    <row r="26" spans="1:10" x14ac:dyDescent="0.2">
      <c r="A26" s="24" t="s">
        <v>11</v>
      </c>
      <c r="B26" s="92">
        <v>1</v>
      </c>
      <c r="C26" s="93">
        <v>1</v>
      </c>
      <c r="D26" s="94">
        <f>((B26*Inledning!$B$39)+(C26*Inledning!$C$39))/1000</f>
        <v>334.44015950732296</v>
      </c>
      <c r="E26" s="16"/>
      <c r="F26" s="92">
        <v>1</v>
      </c>
      <c r="G26" s="93">
        <v>1</v>
      </c>
      <c r="H26" s="94">
        <f>((F26*Inledning!$E$39)+(G26*Inledning!$F$39))/1000</f>
        <v>0</v>
      </c>
      <c r="I26" s="16"/>
      <c r="J26" s="16"/>
    </row>
    <row r="27" spans="1:10" ht="13.5" thickBot="1" x14ac:dyDescent="0.25">
      <c r="A27" s="96" t="s">
        <v>12</v>
      </c>
      <c r="B27" s="97">
        <v>1</v>
      </c>
      <c r="C27" s="99">
        <v>1</v>
      </c>
      <c r="D27" s="98">
        <f>((B27*Inledning!$B$40)+(C27*Inledning!$C$40))/1000</f>
        <v>164.19496202296179</v>
      </c>
      <c r="E27" s="16"/>
      <c r="F27" s="97">
        <v>1</v>
      </c>
      <c r="G27" s="99">
        <v>1</v>
      </c>
      <c r="H27" s="98">
        <f>((F27*Inledning!$E$40)+(G27*Inledning!$F$40))/1000</f>
        <v>0</v>
      </c>
      <c r="I27" s="16"/>
      <c r="J27" s="16"/>
    </row>
    <row r="28" spans="1:10" x14ac:dyDescent="0.2">
      <c r="A28" s="100" t="s">
        <v>2</v>
      </c>
      <c r="B28" s="101">
        <f>SUM(B7:B27)</f>
        <v>21</v>
      </c>
      <c r="C28" s="102">
        <f>SUM(C7:C27)</f>
        <v>21</v>
      </c>
      <c r="D28" s="103">
        <f>SUM(D7:D27)</f>
        <v>3936.7562580625208</v>
      </c>
      <c r="E28" s="16"/>
      <c r="F28" s="101">
        <f>SUM(F7:F27)</f>
        <v>21</v>
      </c>
      <c r="G28" s="102">
        <f>SUM(G7:G27)</f>
        <v>21</v>
      </c>
      <c r="H28" s="103">
        <f>SUM(H7:H27)</f>
        <v>0</v>
      </c>
      <c r="I28" s="16"/>
      <c r="J28" s="16"/>
    </row>
    <row r="29" spans="1:10" x14ac:dyDescent="0.2">
      <c r="A29" s="24"/>
      <c r="B29" s="104"/>
      <c r="C29" s="105"/>
      <c r="D29" s="104"/>
      <c r="E29" s="104"/>
      <c r="F29" s="16"/>
      <c r="G29" s="16"/>
      <c r="H29" s="16"/>
      <c r="I29" s="16"/>
      <c r="J29" s="16"/>
    </row>
    <row r="30" spans="1:10" ht="13.5" thickBot="1" x14ac:dyDescent="0.25">
      <c r="A30" s="16"/>
      <c r="B30" s="16"/>
      <c r="C30" s="16"/>
      <c r="D30" s="16"/>
      <c r="E30" s="16"/>
      <c r="F30" s="16"/>
      <c r="G30" s="107"/>
      <c r="H30" s="16"/>
      <c r="I30" s="16"/>
      <c r="J30" s="16"/>
    </row>
    <row r="31" spans="1:10" ht="13.5" thickBot="1" x14ac:dyDescent="0.25">
      <c r="A31" s="24" t="s">
        <v>32</v>
      </c>
      <c r="B31" s="16"/>
      <c r="C31" s="16"/>
      <c r="D31" s="111"/>
      <c r="E31" s="16"/>
      <c r="F31" s="16"/>
      <c r="G31" s="107"/>
      <c r="H31" s="111"/>
      <c r="I31" s="16"/>
      <c r="J31" s="16"/>
    </row>
    <row r="32" spans="1:10" x14ac:dyDescent="0.2">
      <c r="A32" s="16"/>
      <c r="B32" s="16"/>
      <c r="C32" s="16"/>
      <c r="D32" s="59"/>
      <c r="E32" s="16"/>
      <c r="F32" s="16"/>
      <c r="G32" s="107"/>
      <c r="H32" s="59"/>
      <c r="I32" s="16"/>
      <c r="J32" s="16"/>
    </row>
    <row r="33" spans="1:10" x14ac:dyDescent="0.2">
      <c r="A33" s="24" t="s">
        <v>38</v>
      </c>
      <c r="B33" s="16"/>
      <c r="C33" s="16"/>
      <c r="D33" s="24">
        <f>Aspar</f>
        <v>0</v>
      </c>
      <c r="E33" s="16"/>
      <c r="F33" s="16"/>
      <c r="G33" s="107"/>
      <c r="H33" s="24">
        <f>Aspar</f>
        <v>0</v>
      </c>
      <c r="I33" s="16"/>
      <c r="J33" s="16"/>
    </row>
    <row r="34" spans="1:10" x14ac:dyDescent="0.2">
      <c r="A34" s="52" t="s">
        <v>95</v>
      </c>
      <c r="B34" s="104"/>
      <c r="C34" s="105"/>
      <c r="D34" s="106">
        <f>Inledning!$C10</f>
        <v>0</v>
      </c>
      <c r="E34" s="16"/>
      <c r="F34" s="16"/>
      <c r="G34" s="107"/>
      <c r="H34" s="106">
        <f>Inledning!$C11</f>
        <v>0</v>
      </c>
      <c r="I34" s="16"/>
      <c r="J34" s="16"/>
    </row>
    <row r="35" spans="1:10" x14ac:dyDescent="0.2">
      <c r="A35" s="24" t="s">
        <v>33</v>
      </c>
      <c r="B35" s="16"/>
      <c r="C35" s="16"/>
      <c r="D35" s="70">
        <f>D33+D34</f>
        <v>0</v>
      </c>
      <c r="E35" s="16"/>
      <c r="F35" s="16"/>
      <c r="G35" s="107"/>
      <c r="H35" s="70">
        <f>H33+H34</f>
        <v>0</v>
      </c>
      <c r="I35" s="16"/>
      <c r="J35" s="16"/>
    </row>
    <row r="36" spans="1:10" ht="13.5" thickBot="1" x14ac:dyDescent="0.25">
      <c r="A36" s="52" t="s">
        <v>107</v>
      </c>
      <c r="B36" s="16"/>
      <c r="C36" s="16"/>
      <c r="D36" s="108">
        <f>D28+D31</f>
        <v>3936.7562580625208</v>
      </c>
      <c r="E36" s="16"/>
      <c r="F36" s="16"/>
      <c r="G36" s="16"/>
      <c r="H36" s="108">
        <f>H28+H31</f>
        <v>0</v>
      </c>
      <c r="I36" s="16"/>
      <c r="J36" s="16"/>
    </row>
    <row r="37" spans="1:10" ht="13.5" thickBot="1" x14ac:dyDescent="0.25">
      <c r="A37" s="24" t="s">
        <v>60</v>
      </c>
      <c r="B37" s="16"/>
      <c r="C37" s="16"/>
      <c r="D37" s="112"/>
      <c r="E37" s="16"/>
      <c r="F37" s="16"/>
      <c r="G37" s="16"/>
      <c r="H37" s="112"/>
      <c r="I37" s="16"/>
      <c r="J37" s="16"/>
    </row>
    <row r="38" spans="1:10" x14ac:dyDescent="0.2">
      <c r="A38" s="24" t="s">
        <v>52</v>
      </c>
      <c r="B38" s="16"/>
      <c r="C38" s="16"/>
      <c r="D38" s="63">
        <f>D35-D36-D37</f>
        <v>-3936.7562580625208</v>
      </c>
      <c r="E38" s="16"/>
      <c r="F38" s="16"/>
      <c r="G38" s="16"/>
      <c r="H38" s="63">
        <f>H35-H36-H37</f>
        <v>0</v>
      </c>
      <c r="I38" s="16"/>
      <c r="J38" s="16"/>
    </row>
    <row r="39" spans="1:10" x14ac:dyDescent="0.2">
      <c r="A39" s="24"/>
      <c r="B39" s="16"/>
      <c r="C39" s="16"/>
      <c r="D39" s="63"/>
      <c r="E39" s="16"/>
      <c r="F39" s="16"/>
      <c r="G39" s="16"/>
      <c r="H39" s="63"/>
      <c r="I39" s="16"/>
      <c r="J39" s="16"/>
    </row>
    <row r="40" spans="1:10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  <c r="J40" s="16"/>
    </row>
    <row r="41" spans="1:10" x14ac:dyDescent="0.2">
      <c r="A41" s="47" t="s">
        <v>57</v>
      </c>
      <c r="B41" s="16"/>
      <c r="C41" s="16"/>
      <c r="D41" s="109">
        <f>D42-D40</f>
        <v>0</v>
      </c>
      <c r="E41" s="16"/>
      <c r="F41" s="16"/>
      <c r="G41" s="16"/>
      <c r="H41" s="109">
        <f>H42-H40</f>
        <v>0</v>
      </c>
      <c r="I41" s="16"/>
      <c r="J41" s="16"/>
    </row>
    <row r="42" spans="1:10" x14ac:dyDescent="0.2">
      <c r="A42" s="24" t="s">
        <v>56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  <c r="J42" s="16"/>
    </row>
    <row r="43" spans="1:10" x14ac:dyDescent="0.2">
      <c r="A43" s="24"/>
      <c r="B43" s="16"/>
      <c r="C43" s="16"/>
      <c r="D43" s="24"/>
      <c r="E43" s="16"/>
      <c r="F43" s="16"/>
      <c r="G43" s="16"/>
      <c r="H43" s="24"/>
      <c r="I43" s="16"/>
      <c r="J43" s="16"/>
    </row>
    <row r="44" spans="1:10" ht="13.5" thickBot="1" x14ac:dyDescent="0.25">
      <c r="A44" s="24" t="s">
        <v>29</v>
      </c>
      <c r="B44" s="16"/>
      <c r="C44" s="16"/>
      <c r="D44" s="106">
        <f>Öprod</f>
        <v>0</v>
      </c>
      <c r="E44" s="16"/>
      <c r="F44" s="16"/>
      <c r="G44" s="16"/>
      <c r="H44" s="106">
        <f>Öprod</f>
        <v>0</v>
      </c>
      <c r="I44" s="16"/>
      <c r="J44" s="16"/>
    </row>
    <row r="45" spans="1:10" ht="13.5" thickBot="1" x14ac:dyDescent="0.25">
      <c r="A45" s="24" t="s">
        <v>34</v>
      </c>
      <c r="B45" s="16"/>
      <c r="C45" s="16"/>
      <c r="D45" s="110"/>
      <c r="E45" s="16"/>
      <c r="F45" s="16"/>
      <c r="G45" s="16"/>
      <c r="H45" s="110"/>
      <c r="I45" s="16"/>
      <c r="J45" s="16"/>
    </row>
    <row r="46" spans="1:10" ht="13.5" thickBot="1" x14ac:dyDescent="0.25">
      <c r="A46" s="24" t="s">
        <v>31</v>
      </c>
      <c r="B46" s="16"/>
      <c r="C46" s="16"/>
      <c r="D46" s="110"/>
      <c r="E46" s="16"/>
      <c r="F46" s="16"/>
      <c r="G46" s="16"/>
      <c r="H46" s="110"/>
      <c r="I46" s="16"/>
      <c r="J46" s="16"/>
    </row>
    <row r="47" spans="1:10" ht="13.5" thickBot="1" x14ac:dyDescent="0.25">
      <c r="A47" s="24" t="s">
        <v>30</v>
      </c>
      <c r="B47" s="16"/>
      <c r="C47" s="16"/>
      <c r="D47" s="110"/>
      <c r="E47" s="16"/>
      <c r="F47" s="16"/>
      <c r="G47" s="63"/>
      <c r="H47" s="110"/>
      <c r="I47" s="16"/>
      <c r="J47" s="16"/>
    </row>
    <row r="48" spans="1:10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24" t="s">
        <v>40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52" t="s">
        <v>127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">
      <c r="A51" s="52" t="s">
        <v>128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</row>
    <row r="65" spans="1:10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view="pageBreakPreview" topLeftCell="A22" zoomScaleNormal="100" zoomScaleSheetLayoutView="100" workbookViewId="0">
      <selection activeCell="H35" sqref="H35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73" t="s">
        <v>108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16"/>
      <c r="B3" s="16" t="s">
        <v>63</v>
      </c>
      <c r="C3" s="16"/>
      <c r="D3" s="75"/>
      <c r="E3" s="16"/>
      <c r="F3" s="16" t="s">
        <v>37</v>
      </c>
      <c r="G3" s="16"/>
      <c r="H3" s="16"/>
      <c r="I3" s="16"/>
    </row>
    <row r="4" spans="1:9" x14ac:dyDescent="0.2">
      <c r="A4" s="76" t="s">
        <v>36</v>
      </c>
      <c r="B4" s="77" t="s">
        <v>13</v>
      </c>
      <c r="C4" s="78" t="s">
        <v>13</v>
      </c>
      <c r="D4" s="79" t="s">
        <v>14</v>
      </c>
      <c r="E4" s="16"/>
      <c r="F4" s="77" t="s">
        <v>13</v>
      </c>
      <c r="G4" s="78" t="s">
        <v>13</v>
      </c>
      <c r="H4" s="79" t="s">
        <v>14</v>
      </c>
      <c r="I4" s="16"/>
    </row>
    <row r="5" spans="1:9" x14ac:dyDescent="0.2">
      <c r="A5" s="80"/>
      <c r="B5" s="81" t="s">
        <v>26</v>
      </c>
      <c r="C5" s="82" t="s">
        <v>26</v>
      </c>
      <c r="D5" s="83" t="s">
        <v>27</v>
      </c>
      <c r="E5" s="59"/>
      <c r="F5" s="81" t="s">
        <v>26</v>
      </c>
      <c r="G5" s="82" t="s">
        <v>26</v>
      </c>
      <c r="H5" s="83" t="s">
        <v>27</v>
      </c>
      <c r="I5" s="16"/>
    </row>
    <row r="6" spans="1:9" ht="13.5" thickBot="1" x14ac:dyDescent="0.25">
      <c r="A6" s="84" t="s">
        <v>3</v>
      </c>
      <c r="B6" s="85" t="s">
        <v>0</v>
      </c>
      <c r="C6" s="86" t="s">
        <v>1</v>
      </c>
      <c r="D6" s="87" t="s">
        <v>28</v>
      </c>
      <c r="E6" s="59"/>
      <c r="F6" s="85" t="s">
        <v>0</v>
      </c>
      <c r="G6" s="86" t="s">
        <v>1</v>
      </c>
      <c r="H6" s="87" t="s">
        <v>28</v>
      </c>
      <c r="I6" s="16"/>
    </row>
    <row r="7" spans="1:9" x14ac:dyDescent="0.2">
      <c r="A7" s="88" t="s">
        <v>20</v>
      </c>
      <c r="B7" s="89">
        <v>1</v>
      </c>
      <c r="C7" s="90">
        <v>1</v>
      </c>
      <c r="D7" s="94">
        <f>((B7*Inledning!B25)+(C7*Inledning!$C$25))/1000</f>
        <v>52.66057029151915</v>
      </c>
      <c r="E7" s="59"/>
      <c r="F7" s="89">
        <v>1</v>
      </c>
      <c r="G7" s="90">
        <v>1</v>
      </c>
      <c r="H7" s="91">
        <f>((F7*Inledning!$E$25)+(G7*Inledning!$F$25))/1000</f>
        <v>0</v>
      </c>
      <c r="I7" s="16"/>
    </row>
    <row r="8" spans="1:9" x14ac:dyDescent="0.2">
      <c r="A8" s="88" t="s">
        <v>16</v>
      </c>
      <c r="B8" s="92">
        <v>1</v>
      </c>
      <c r="C8" s="93">
        <v>1</v>
      </c>
      <c r="D8" s="94">
        <f>((B8*Inledning!B25)+(C8*Inledning!$C$25))/1000</f>
        <v>52.66057029151915</v>
      </c>
      <c r="E8" s="59"/>
      <c r="F8" s="92">
        <v>1</v>
      </c>
      <c r="G8" s="93">
        <v>1</v>
      </c>
      <c r="H8" s="94">
        <f>((F8*Inledning!$E$25)+(G8*Inledning!$F$25))/1000</f>
        <v>0</v>
      </c>
      <c r="I8" s="16"/>
    </row>
    <row r="9" spans="1:9" x14ac:dyDescent="0.2">
      <c r="A9" s="88" t="s">
        <v>15</v>
      </c>
      <c r="B9" s="92">
        <v>1</v>
      </c>
      <c r="C9" s="93">
        <v>1</v>
      </c>
      <c r="D9" s="94">
        <f>((B9*Inledning!B25)+(C9*Inledning!$C$25))/1000</f>
        <v>52.66057029151915</v>
      </c>
      <c r="E9" s="59"/>
      <c r="F9" s="92">
        <v>1</v>
      </c>
      <c r="G9" s="93">
        <v>1</v>
      </c>
      <c r="H9" s="94">
        <f>((F9*Inledning!$E$25)+(G9*Inledning!$F$25))/1000</f>
        <v>0</v>
      </c>
      <c r="I9" s="16"/>
    </row>
    <row r="10" spans="1:9" x14ac:dyDescent="0.2">
      <c r="A10" s="95" t="s">
        <v>21</v>
      </c>
      <c r="B10" s="92">
        <v>1</v>
      </c>
      <c r="C10" s="93">
        <v>1</v>
      </c>
      <c r="D10" s="94">
        <f>((B10*Inledning!B25)+(C10*Inledning!$C$25))/1000</f>
        <v>52.66057029151915</v>
      </c>
      <c r="E10" s="16"/>
      <c r="F10" s="92">
        <v>1</v>
      </c>
      <c r="G10" s="93">
        <v>1</v>
      </c>
      <c r="H10" s="94">
        <f>((F10*Inledning!$E$25)+(G10*Inledning!$F$25))/1000</f>
        <v>0</v>
      </c>
      <c r="I10" s="16"/>
    </row>
    <row r="11" spans="1:9" x14ac:dyDescent="0.2">
      <c r="A11" s="24" t="s">
        <v>22</v>
      </c>
      <c r="B11" s="92">
        <v>1</v>
      </c>
      <c r="C11" s="93">
        <v>1</v>
      </c>
      <c r="D11" s="94">
        <f>((B11*Inledning!$B$26)+(C11*Inledning!$C$26))/1000</f>
        <v>100.2164220712405</v>
      </c>
      <c r="E11" s="16"/>
      <c r="F11" s="92">
        <v>1</v>
      </c>
      <c r="G11" s="93">
        <v>1</v>
      </c>
      <c r="H11" s="94">
        <f>((F11*Inledning!$E$26)+(G11*Inledning!$F$26))/1000</f>
        <v>0</v>
      </c>
      <c r="I11" s="16"/>
    </row>
    <row r="12" spans="1:9" ht="13.5" customHeight="1" x14ac:dyDescent="0.2">
      <c r="A12" s="24" t="s">
        <v>17</v>
      </c>
      <c r="B12" s="92">
        <v>1</v>
      </c>
      <c r="C12" s="93">
        <v>1</v>
      </c>
      <c r="D12" s="94">
        <f>((B12*Inledning!$B$26)+(C12*Inledning!$C$26))/1000</f>
        <v>100.2164220712405</v>
      </c>
      <c r="E12" s="16"/>
      <c r="F12" s="92">
        <v>1</v>
      </c>
      <c r="G12" s="93">
        <v>1</v>
      </c>
      <c r="H12" s="94">
        <f>((F12*Inledning!$E$26)+(G12*Inledning!$F$26))/1000</f>
        <v>0</v>
      </c>
      <c r="I12" s="16"/>
    </row>
    <row r="13" spans="1:9" ht="14.25" customHeight="1" x14ac:dyDescent="0.2">
      <c r="A13" s="24" t="s">
        <v>18</v>
      </c>
      <c r="B13" s="92">
        <v>1</v>
      </c>
      <c r="C13" s="93">
        <v>1</v>
      </c>
      <c r="D13" s="94">
        <f>((B13*Inledning!$B$26)+(C13*Inledning!$C$26))/1000</f>
        <v>100.2164220712405</v>
      </c>
      <c r="E13" s="16"/>
      <c r="F13" s="92">
        <v>1</v>
      </c>
      <c r="G13" s="93">
        <v>1</v>
      </c>
      <c r="H13" s="94">
        <f>((F13*Inledning!$E$26)+(G13*Inledning!$F$26))/1000</f>
        <v>0</v>
      </c>
      <c r="I13" s="16"/>
    </row>
    <row r="14" spans="1:9" ht="14.25" customHeight="1" x14ac:dyDescent="0.2">
      <c r="A14" s="24" t="s">
        <v>19</v>
      </c>
      <c r="B14" s="92">
        <v>1</v>
      </c>
      <c r="C14" s="93">
        <v>1</v>
      </c>
      <c r="D14" s="94">
        <f>((B14*Inledning!$B$27)+(C14*Inledning!$C$27))/1000</f>
        <v>107.86127681945605</v>
      </c>
      <c r="E14" s="16"/>
      <c r="F14" s="92">
        <v>1</v>
      </c>
      <c r="G14" s="93">
        <v>1</v>
      </c>
      <c r="H14" s="94">
        <f>((F14*Inledning!$E$27)+(G14*Inledning!$F$27))/1000</f>
        <v>0</v>
      </c>
      <c r="I14" s="16"/>
    </row>
    <row r="15" spans="1:9" x14ac:dyDescent="0.2">
      <c r="A15" s="24" t="s">
        <v>23</v>
      </c>
      <c r="B15" s="92">
        <v>1</v>
      </c>
      <c r="C15" s="93">
        <v>1</v>
      </c>
      <c r="D15" s="94">
        <f>((B15*Inledning!$B$28)+(C15*Inledning!$C$28))/1000</f>
        <v>103.47766204693356</v>
      </c>
      <c r="E15" s="16"/>
      <c r="F15" s="92">
        <v>1</v>
      </c>
      <c r="G15" s="93">
        <v>1</v>
      </c>
      <c r="H15" s="94">
        <f>((F15*Inledning!$E$28)+(G15*Inledning!$F$28))/1000</f>
        <v>0</v>
      </c>
      <c r="I15" s="16"/>
    </row>
    <row r="16" spans="1:9" x14ac:dyDescent="0.2">
      <c r="A16" s="24" t="s">
        <v>24</v>
      </c>
      <c r="B16" s="92">
        <v>1</v>
      </c>
      <c r="C16" s="93">
        <v>1</v>
      </c>
      <c r="D16" s="94">
        <f>((B16*Inledning!$B$29)+(C16*Inledning!$C$29))/1000</f>
        <v>143.15361111485387</v>
      </c>
      <c r="E16" s="16"/>
      <c r="F16" s="92">
        <v>1</v>
      </c>
      <c r="G16" s="93">
        <v>1</v>
      </c>
      <c r="H16" s="94">
        <f>((F16*Inledning!$E$29)+(G16*Inledning!$F$29))/1000</f>
        <v>0</v>
      </c>
      <c r="I16" s="16"/>
    </row>
    <row r="17" spans="1:9" x14ac:dyDescent="0.2">
      <c r="A17" s="24" t="s">
        <v>25</v>
      </c>
      <c r="B17" s="92">
        <v>1</v>
      </c>
      <c r="C17" s="93">
        <v>1</v>
      </c>
      <c r="D17" s="94">
        <f>((B17*Inledning!$B$30)+(C17*Inledning!$C$30))/1000</f>
        <v>79.407921324440252</v>
      </c>
      <c r="E17" s="16"/>
      <c r="F17" s="92">
        <v>1</v>
      </c>
      <c r="G17" s="93">
        <v>1</v>
      </c>
      <c r="H17" s="94">
        <f>((F17*Inledning!$E$30)+(G17*Inledning!$F$30))/1000</f>
        <v>0</v>
      </c>
      <c r="I17" s="16"/>
    </row>
    <row r="18" spans="1:9" x14ac:dyDescent="0.2">
      <c r="A18" s="52" t="s">
        <v>93</v>
      </c>
      <c r="B18" s="92">
        <v>1</v>
      </c>
      <c r="C18" s="93">
        <v>1</v>
      </c>
      <c r="D18" s="94">
        <f>((B18*Inledning!$B$31)+(C18*Inledning!$C$31))/1000</f>
        <v>108.28185882799671</v>
      </c>
      <c r="E18" s="16"/>
      <c r="F18" s="92">
        <v>1</v>
      </c>
      <c r="G18" s="93">
        <v>1</v>
      </c>
      <c r="H18" s="94">
        <f>((F18*Inledning!$E$31)+(G18*Inledning!$F$31))/1000</f>
        <v>0</v>
      </c>
      <c r="I18" s="16"/>
    </row>
    <row r="19" spans="1:9" x14ac:dyDescent="0.2">
      <c r="A19" s="24" t="s">
        <v>4</v>
      </c>
      <c r="B19" s="92">
        <v>1</v>
      </c>
      <c r="C19" s="93">
        <v>1</v>
      </c>
      <c r="D19" s="94">
        <f>((B19*Inledning!$B$32)+(C19*Inledning!$C$32))/1000</f>
        <v>79.130599708918567</v>
      </c>
      <c r="E19" s="16"/>
      <c r="F19" s="92">
        <v>1</v>
      </c>
      <c r="G19" s="93">
        <v>1</v>
      </c>
      <c r="H19" s="94">
        <f>((F19*Inledning!$E$32)+(G19*Inledning!$F$32))/1000</f>
        <v>0</v>
      </c>
      <c r="I19" s="16"/>
    </row>
    <row r="20" spans="1:9" x14ac:dyDescent="0.2">
      <c r="A20" s="24" t="s">
        <v>5</v>
      </c>
      <c r="B20" s="92">
        <v>1</v>
      </c>
      <c r="C20" s="93">
        <v>1</v>
      </c>
      <c r="D20" s="94">
        <f>((B20*Inledning!$B$33)+(C20*Inledning!$C$33))/1000</f>
        <v>247.92835724302898</v>
      </c>
      <c r="E20" s="16"/>
      <c r="F20" s="92">
        <v>1</v>
      </c>
      <c r="G20" s="93">
        <v>1</v>
      </c>
      <c r="H20" s="94">
        <f>((F20*Inledning!$E$33)+(G20*Inledning!$F$33))/1000</f>
        <v>0</v>
      </c>
      <c r="I20" s="16"/>
    </row>
    <row r="21" spans="1:9" x14ac:dyDescent="0.2">
      <c r="A21" s="24" t="s">
        <v>6</v>
      </c>
      <c r="B21" s="92">
        <v>1</v>
      </c>
      <c r="C21" s="93">
        <v>1</v>
      </c>
      <c r="D21" s="94">
        <f>((B21*Inledning!$B$34)+(C21*Inledning!$C$34))/1000</f>
        <v>312.61738161802629</v>
      </c>
      <c r="E21" s="16"/>
      <c r="F21" s="92">
        <v>1</v>
      </c>
      <c r="G21" s="93">
        <v>1</v>
      </c>
      <c r="H21" s="94">
        <f>((F21*Inledning!$E$34)+(G21*Inledning!$F$34))/1000</f>
        <v>0</v>
      </c>
      <c r="I21" s="16"/>
    </row>
    <row r="22" spans="1:9" x14ac:dyDescent="0.2">
      <c r="A22" s="24" t="s">
        <v>7</v>
      </c>
      <c r="B22" s="92">
        <v>1</v>
      </c>
      <c r="C22" s="93">
        <v>1</v>
      </c>
      <c r="D22" s="94">
        <f>((B22*Inledning!$B$35)+(C22*Inledning!$C$35))/1000</f>
        <v>216.95187169468474</v>
      </c>
      <c r="E22" s="16"/>
      <c r="F22" s="92">
        <v>1</v>
      </c>
      <c r="G22" s="93">
        <v>1</v>
      </c>
      <c r="H22" s="94">
        <f>((F22*Inledning!$E$35)+(G22*Inledning!$F$35))/1000</f>
        <v>0</v>
      </c>
      <c r="I22" s="16"/>
    </row>
    <row r="23" spans="1:9" x14ac:dyDescent="0.2">
      <c r="A23" s="24" t="s">
        <v>8</v>
      </c>
      <c r="B23" s="92">
        <v>1</v>
      </c>
      <c r="C23" s="93">
        <v>1</v>
      </c>
      <c r="D23" s="94">
        <f>((B23*Inledning!$B$36)+(C23*Inledning!$C$36))/1000</f>
        <v>506.22809291525067</v>
      </c>
      <c r="E23" s="16"/>
      <c r="F23" s="92">
        <v>1</v>
      </c>
      <c r="G23" s="93">
        <v>1</v>
      </c>
      <c r="H23" s="94">
        <f>((F23*Inledning!$E$36)+(G23*Inledning!$F$36))/1000</f>
        <v>0</v>
      </c>
      <c r="I23" s="16"/>
    </row>
    <row r="24" spans="1:9" x14ac:dyDescent="0.2">
      <c r="A24" s="24" t="s">
        <v>9</v>
      </c>
      <c r="B24" s="92">
        <v>1</v>
      </c>
      <c r="C24" s="93">
        <v>1</v>
      </c>
      <c r="D24" s="94">
        <f>((B24*Inledning!$B$37)+(C24*Inledning!$C$37))/1000</f>
        <v>458.84587613853358</v>
      </c>
      <c r="E24" s="16"/>
      <c r="F24" s="92">
        <v>1</v>
      </c>
      <c r="G24" s="93">
        <v>1</v>
      </c>
      <c r="H24" s="94">
        <f>((F24*Inledning!$E$37)+(G24*Inledning!$F$37))/1000</f>
        <v>0</v>
      </c>
      <c r="I24" s="16"/>
    </row>
    <row r="25" spans="1:9" x14ac:dyDescent="0.2">
      <c r="A25" s="24" t="s">
        <v>10</v>
      </c>
      <c r="B25" s="92">
        <v>1</v>
      </c>
      <c r="C25" s="93">
        <v>1</v>
      </c>
      <c r="D25" s="94">
        <f>((B25*Inledning!$B$38)+(C25*Inledning!$C$38))/1000</f>
        <v>562.94507970031509</v>
      </c>
      <c r="E25" s="16"/>
      <c r="F25" s="92">
        <v>1</v>
      </c>
      <c r="G25" s="93">
        <v>1</v>
      </c>
      <c r="H25" s="94">
        <f>((F25*Inledning!$E$38)+(G25*Inledning!$F$38))/1000</f>
        <v>0</v>
      </c>
      <c r="I25" s="16"/>
    </row>
    <row r="26" spans="1:9" x14ac:dyDescent="0.2">
      <c r="A26" s="24" t="s">
        <v>11</v>
      </c>
      <c r="B26" s="92">
        <v>1</v>
      </c>
      <c r="C26" s="93">
        <v>1</v>
      </c>
      <c r="D26" s="94">
        <f>((B26*Inledning!$B$39)+(C26*Inledning!$C$39))/1000</f>
        <v>334.44015950732296</v>
      </c>
      <c r="E26" s="16"/>
      <c r="F26" s="92">
        <v>1</v>
      </c>
      <c r="G26" s="93">
        <v>1</v>
      </c>
      <c r="H26" s="94">
        <f>((F26*Inledning!$E$39)+(G26*Inledning!$F$39))/1000</f>
        <v>0</v>
      </c>
      <c r="I26" s="16"/>
    </row>
    <row r="27" spans="1:9" ht="13.5" thickBot="1" x14ac:dyDescent="0.25">
      <c r="A27" s="96" t="s">
        <v>12</v>
      </c>
      <c r="B27" s="97">
        <v>1</v>
      </c>
      <c r="C27" s="99">
        <v>1</v>
      </c>
      <c r="D27" s="98">
        <f>((B27*Inledning!$B$40)+(C27*Inledning!$C$40))/1000</f>
        <v>164.19496202296179</v>
      </c>
      <c r="E27" s="16"/>
      <c r="F27" s="97">
        <v>1</v>
      </c>
      <c r="G27" s="99">
        <v>1</v>
      </c>
      <c r="H27" s="98">
        <f>((F27*Inledning!$E$40)+(G27*Inledning!$F$40))/1000</f>
        <v>0</v>
      </c>
      <c r="I27" s="16"/>
    </row>
    <row r="28" spans="1:9" x14ac:dyDescent="0.2">
      <c r="A28" s="100" t="s">
        <v>2</v>
      </c>
      <c r="B28" s="101">
        <f>SUM(B7:B27)</f>
        <v>21</v>
      </c>
      <c r="C28" s="102">
        <f>SUM(C7:C27)</f>
        <v>21</v>
      </c>
      <c r="D28" s="103">
        <f>SUM(D7:D27)</f>
        <v>3936.7562580625208</v>
      </c>
      <c r="E28" s="16"/>
      <c r="F28" s="101">
        <f>SUM(F7:F27)</f>
        <v>21</v>
      </c>
      <c r="G28" s="102">
        <f>SUM(G7:G27)</f>
        <v>21</v>
      </c>
      <c r="H28" s="103">
        <f>SUM(H7:H27)</f>
        <v>0</v>
      </c>
      <c r="I28" s="16"/>
    </row>
    <row r="29" spans="1:9" x14ac:dyDescent="0.2">
      <c r="A29" s="24"/>
      <c r="B29" s="104"/>
      <c r="C29" s="105"/>
      <c r="D29" s="104"/>
      <c r="E29" s="104"/>
      <c r="F29" s="16"/>
      <c r="G29" s="16"/>
      <c r="H29" s="16"/>
      <c r="I29" s="16"/>
    </row>
    <row r="30" spans="1:9" ht="13.5" thickBot="1" x14ac:dyDescent="0.25">
      <c r="A30" s="16"/>
      <c r="B30" s="16"/>
      <c r="C30" s="16"/>
      <c r="D30" s="16"/>
      <c r="E30" s="16"/>
      <c r="F30" s="16"/>
      <c r="G30" s="113"/>
      <c r="H30" s="16"/>
      <c r="I30" s="16"/>
    </row>
    <row r="31" spans="1:9" ht="13.5" thickBot="1" x14ac:dyDescent="0.25">
      <c r="A31" s="24" t="s">
        <v>32</v>
      </c>
      <c r="B31" s="16"/>
      <c r="C31" s="16"/>
      <c r="D31" s="111"/>
      <c r="E31" s="16"/>
      <c r="F31" s="16"/>
      <c r="G31" s="107"/>
      <c r="H31" s="111"/>
      <c r="I31" s="16"/>
    </row>
    <row r="32" spans="1:9" x14ac:dyDescent="0.2">
      <c r="A32" s="16"/>
      <c r="B32" s="16"/>
      <c r="C32" s="16"/>
      <c r="D32" s="59"/>
      <c r="E32" s="16"/>
      <c r="F32" s="16"/>
      <c r="G32" s="107"/>
      <c r="H32" s="59"/>
      <c r="I32" s="16"/>
    </row>
    <row r="33" spans="1:9" x14ac:dyDescent="0.2">
      <c r="A33" s="24" t="s">
        <v>38</v>
      </c>
      <c r="B33" s="16"/>
      <c r="C33" s="16"/>
      <c r="D33" s="24">
        <f>'Prognos 2018'!D42</f>
        <v>0</v>
      </c>
      <c r="E33" s="16"/>
      <c r="F33" s="16"/>
      <c r="G33" s="107"/>
      <c r="H33" s="24">
        <f>'Prognos 2018'!H42</f>
        <v>0</v>
      </c>
      <c r="I33" s="16"/>
    </row>
    <row r="34" spans="1:9" x14ac:dyDescent="0.2">
      <c r="A34" s="52" t="s">
        <v>97</v>
      </c>
      <c r="B34" s="104"/>
      <c r="C34" s="105"/>
      <c r="D34" s="106">
        <f>Inledning!$D10</f>
        <v>0</v>
      </c>
      <c r="E34" s="16"/>
      <c r="F34" s="16"/>
      <c r="G34" s="107"/>
      <c r="H34" s="106">
        <f>Inledning!$D11</f>
        <v>0</v>
      </c>
      <c r="I34" s="16"/>
    </row>
    <row r="35" spans="1:9" x14ac:dyDescent="0.2">
      <c r="A35" s="24" t="s">
        <v>33</v>
      </c>
      <c r="B35" s="16"/>
      <c r="C35" s="16"/>
      <c r="D35" s="70">
        <f>D33+D34</f>
        <v>0</v>
      </c>
      <c r="E35" s="16"/>
      <c r="F35" s="16"/>
      <c r="G35" s="107"/>
      <c r="H35" s="70">
        <f>H33+H34</f>
        <v>0</v>
      </c>
      <c r="I35" s="16"/>
    </row>
    <row r="36" spans="1:9" ht="13.5" thickBot="1" x14ac:dyDescent="0.25">
      <c r="A36" s="52" t="s">
        <v>98</v>
      </c>
      <c r="B36" s="16"/>
      <c r="C36" s="16"/>
      <c r="D36" s="108">
        <f>D28+D31</f>
        <v>3936.7562580625208</v>
      </c>
      <c r="E36" s="16"/>
      <c r="F36" s="16"/>
      <c r="G36" s="16"/>
      <c r="H36" s="108">
        <f>H28+H31</f>
        <v>0</v>
      </c>
      <c r="I36" s="16"/>
    </row>
    <row r="37" spans="1:9" ht="13.5" thickBot="1" x14ac:dyDescent="0.25">
      <c r="A37" s="24" t="s">
        <v>60</v>
      </c>
      <c r="B37" s="16"/>
      <c r="C37" s="16"/>
      <c r="D37" s="112"/>
      <c r="E37" s="16"/>
      <c r="F37" s="16"/>
      <c r="G37" s="16"/>
      <c r="H37" s="112"/>
      <c r="I37" s="16"/>
    </row>
    <row r="38" spans="1:9" x14ac:dyDescent="0.2">
      <c r="A38" s="24" t="s">
        <v>52</v>
      </c>
      <c r="B38" s="16"/>
      <c r="C38" s="16"/>
      <c r="D38" s="63">
        <f>D35-D36-D37</f>
        <v>-3936.7562580625208</v>
      </c>
      <c r="E38" s="16"/>
      <c r="F38" s="16"/>
      <c r="G38" s="16"/>
      <c r="H38" s="63">
        <f>H35-H36-H37</f>
        <v>0</v>
      </c>
      <c r="I38" s="16"/>
    </row>
    <row r="39" spans="1:9" x14ac:dyDescent="0.2">
      <c r="A39" s="24"/>
      <c r="B39" s="16"/>
      <c r="C39" s="16"/>
      <c r="D39" s="63"/>
      <c r="E39" s="16"/>
      <c r="F39" s="16"/>
      <c r="G39" s="16"/>
      <c r="H39" s="63"/>
      <c r="I39" s="16"/>
    </row>
    <row r="40" spans="1:9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</row>
    <row r="41" spans="1:9" x14ac:dyDescent="0.2">
      <c r="A41" s="47" t="s">
        <v>57</v>
      </c>
      <c r="B41" s="16"/>
      <c r="C41" s="16"/>
      <c r="D41" s="109">
        <f>D42-D40</f>
        <v>0</v>
      </c>
      <c r="E41" s="16"/>
      <c r="F41" s="16"/>
      <c r="G41" s="16"/>
      <c r="H41" s="109">
        <f>H42-H40</f>
        <v>0</v>
      </c>
      <c r="I41" s="16"/>
    </row>
    <row r="42" spans="1:9" x14ac:dyDescent="0.2">
      <c r="A42" s="24" t="s">
        <v>56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</row>
    <row r="43" spans="1:9" x14ac:dyDescent="0.2">
      <c r="A43" s="24"/>
      <c r="B43" s="16"/>
      <c r="C43" s="16"/>
      <c r="D43" s="24"/>
      <c r="E43" s="16"/>
      <c r="F43" s="16"/>
      <c r="G43" s="16"/>
      <c r="H43" s="24"/>
      <c r="I43" s="16"/>
    </row>
    <row r="44" spans="1:9" ht="13.5" thickBot="1" x14ac:dyDescent="0.25">
      <c r="A44" s="24" t="s">
        <v>29</v>
      </c>
      <c r="B44" s="16"/>
      <c r="C44" s="16"/>
      <c r="D44" s="106">
        <f>'Prognos 2018'!D47</f>
        <v>0</v>
      </c>
      <c r="E44" s="16"/>
      <c r="F44" s="16"/>
      <c r="G44" s="16"/>
      <c r="H44" s="106">
        <f>'Prognos 2018'!H47</f>
        <v>0</v>
      </c>
      <c r="I44" s="16"/>
    </row>
    <row r="45" spans="1:9" ht="13.5" thickBot="1" x14ac:dyDescent="0.25">
      <c r="A45" s="24" t="s">
        <v>34</v>
      </c>
      <c r="B45" s="16"/>
      <c r="C45" s="16"/>
      <c r="D45" s="110"/>
      <c r="E45" s="16"/>
      <c r="F45" s="16"/>
      <c r="G45" s="16"/>
      <c r="H45" s="110"/>
      <c r="I45" s="16"/>
    </row>
    <row r="46" spans="1:9" ht="13.5" thickBot="1" x14ac:dyDescent="0.25">
      <c r="A46" s="24" t="s">
        <v>31</v>
      </c>
      <c r="B46" s="16"/>
      <c r="C46" s="16"/>
      <c r="D46" s="110"/>
      <c r="E46" s="16"/>
      <c r="F46" s="16"/>
      <c r="G46" s="16"/>
      <c r="H46" s="110"/>
      <c r="I46" s="16"/>
    </row>
    <row r="47" spans="1:9" ht="13.5" thickBot="1" x14ac:dyDescent="0.25">
      <c r="A47" s="24" t="s">
        <v>30</v>
      </c>
      <c r="B47" s="16"/>
      <c r="C47" s="16"/>
      <c r="D47" s="110"/>
      <c r="E47" s="16"/>
      <c r="F47" s="16"/>
      <c r="G47" s="63"/>
      <c r="H47" s="110"/>
      <c r="I47" s="16"/>
    </row>
    <row r="48" spans="1:9" x14ac:dyDescent="0.2">
      <c r="A48" s="24"/>
      <c r="B48" s="16"/>
      <c r="C48" s="16"/>
      <c r="D48" s="106"/>
      <c r="E48" s="16"/>
      <c r="F48" s="16"/>
      <c r="G48" s="63"/>
      <c r="H48" s="106"/>
      <c r="I48" s="16"/>
    </row>
    <row r="49" spans="1:9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2">
      <c r="A50" s="52" t="s">
        <v>113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52" t="s">
        <v>114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">
      <c r="A70" s="16"/>
      <c r="B70" s="16"/>
      <c r="C70" s="16"/>
      <c r="D70" s="16"/>
      <c r="E70" s="16"/>
      <c r="F70" s="16"/>
      <c r="G70" s="16"/>
      <c r="H70" s="16"/>
      <c r="I70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topLeftCell="A20" zoomScaleNormal="100" zoomScaleSheetLayoutView="100" workbookViewId="0">
      <selection activeCell="H35" sqref="H35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73" t="s">
        <v>109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16"/>
      <c r="B3" s="16" t="s">
        <v>63</v>
      </c>
      <c r="C3" s="16"/>
      <c r="D3" s="75"/>
      <c r="E3" s="16"/>
      <c r="F3" s="16" t="s">
        <v>37</v>
      </c>
      <c r="G3" s="16"/>
      <c r="H3" s="16"/>
      <c r="I3" s="16"/>
    </row>
    <row r="4" spans="1:9" x14ac:dyDescent="0.2">
      <c r="A4" s="76" t="s">
        <v>36</v>
      </c>
      <c r="B4" s="77" t="s">
        <v>13</v>
      </c>
      <c r="C4" s="78" t="s">
        <v>13</v>
      </c>
      <c r="D4" s="79" t="s">
        <v>14</v>
      </c>
      <c r="E4" s="16"/>
      <c r="F4" s="77" t="s">
        <v>13</v>
      </c>
      <c r="G4" s="78" t="s">
        <v>13</v>
      </c>
      <c r="H4" s="79" t="s">
        <v>14</v>
      </c>
      <c r="I4" s="16"/>
    </row>
    <row r="5" spans="1:9" x14ac:dyDescent="0.2">
      <c r="A5" s="80"/>
      <c r="B5" s="81" t="s">
        <v>26</v>
      </c>
      <c r="C5" s="82" t="s">
        <v>26</v>
      </c>
      <c r="D5" s="83" t="s">
        <v>27</v>
      </c>
      <c r="E5" s="59"/>
      <c r="F5" s="81" t="s">
        <v>26</v>
      </c>
      <c r="G5" s="82" t="s">
        <v>26</v>
      </c>
      <c r="H5" s="83" t="s">
        <v>27</v>
      </c>
      <c r="I5" s="16"/>
    </row>
    <row r="6" spans="1:9" ht="13.5" thickBot="1" x14ac:dyDescent="0.25">
      <c r="A6" s="84" t="s">
        <v>3</v>
      </c>
      <c r="B6" s="85" t="s">
        <v>0</v>
      </c>
      <c r="C6" s="86" t="s">
        <v>1</v>
      </c>
      <c r="D6" s="87" t="s">
        <v>28</v>
      </c>
      <c r="E6" s="59"/>
      <c r="F6" s="85" t="s">
        <v>0</v>
      </c>
      <c r="G6" s="86" t="s">
        <v>1</v>
      </c>
      <c r="H6" s="87" t="s">
        <v>28</v>
      </c>
      <c r="I6" s="16"/>
    </row>
    <row r="7" spans="1:9" x14ac:dyDescent="0.2">
      <c r="A7" s="88" t="s">
        <v>20</v>
      </c>
      <c r="B7" s="89">
        <v>1</v>
      </c>
      <c r="C7" s="90">
        <v>1</v>
      </c>
      <c r="D7" s="91">
        <f>((B7*Inledning!B25)+(C7*Inledning!$C$25))/1000</f>
        <v>52.66057029151915</v>
      </c>
      <c r="E7" s="59"/>
      <c r="F7" s="89">
        <v>1</v>
      </c>
      <c r="G7" s="90">
        <v>1</v>
      </c>
      <c r="H7" s="91">
        <f>((F7*Inledning!$E$25)+(G7*Inledning!$F$25))/1000</f>
        <v>0</v>
      </c>
      <c r="I7" s="16"/>
    </row>
    <row r="8" spans="1:9" x14ac:dyDescent="0.2">
      <c r="A8" s="88" t="s">
        <v>16</v>
      </c>
      <c r="B8" s="92">
        <v>1</v>
      </c>
      <c r="C8" s="93">
        <v>1</v>
      </c>
      <c r="D8" s="94">
        <f>((B8*Inledning!B25)+(C8*Inledning!$C$25))/1000</f>
        <v>52.66057029151915</v>
      </c>
      <c r="E8" s="59"/>
      <c r="F8" s="92">
        <v>1</v>
      </c>
      <c r="G8" s="93">
        <v>1</v>
      </c>
      <c r="H8" s="94">
        <f>((F8*Inledning!$E$25)+(G8*Inledning!$F$25))/1000</f>
        <v>0</v>
      </c>
      <c r="I8" s="16"/>
    </row>
    <row r="9" spans="1:9" x14ac:dyDescent="0.2">
      <c r="A9" s="88" t="s">
        <v>15</v>
      </c>
      <c r="B9" s="92">
        <v>1</v>
      </c>
      <c r="C9" s="93">
        <v>1</v>
      </c>
      <c r="D9" s="94">
        <f>((B9*Inledning!B25)+(C9*Inledning!$C$25))/1000</f>
        <v>52.66057029151915</v>
      </c>
      <c r="E9" s="59"/>
      <c r="F9" s="92">
        <v>1</v>
      </c>
      <c r="G9" s="93">
        <v>1</v>
      </c>
      <c r="H9" s="94">
        <f>((F9*Inledning!$E$25)+(G9*Inledning!$F$25))/1000</f>
        <v>0</v>
      </c>
      <c r="I9" s="16"/>
    </row>
    <row r="10" spans="1:9" x14ac:dyDescent="0.2">
      <c r="A10" s="95" t="s">
        <v>21</v>
      </c>
      <c r="B10" s="92">
        <v>1</v>
      </c>
      <c r="C10" s="93">
        <v>1</v>
      </c>
      <c r="D10" s="94">
        <f>((B10*Inledning!B25)+(C10*Inledning!$C$25))/1000</f>
        <v>52.66057029151915</v>
      </c>
      <c r="E10" s="16"/>
      <c r="F10" s="92">
        <v>1</v>
      </c>
      <c r="G10" s="93">
        <v>1</v>
      </c>
      <c r="H10" s="94">
        <f>((F10*Inledning!$E$25)+(G10*Inledning!$F$25))/1000</f>
        <v>0</v>
      </c>
      <c r="I10" s="16"/>
    </row>
    <row r="11" spans="1:9" x14ac:dyDescent="0.2">
      <c r="A11" s="24" t="s">
        <v>22</v>
      </c>
      <c r="B11" s="92">
        <v>1</v>
      </c>
      <c r="C11" s="93">
        <v>1</v>
      </c>
      <c r="D11" s="94">
        <f>((B11*Inledning!$B$26)+(C11*Inledning!$C$26))/1000</f>
        <v>100.2164220712405</v>
      </c>
      <c r="E11" s="16"/>
      <c r="F11" s="92">
        <v>1</v>
      </c>
      <c r="G11" s="93">
        <v>1</v>
      </c>
      <c r="H11" s="94">
        <f>((F11*Inledning!$E$26)+(G11*Inledning!$F$26))/1000</f>
        <v>0</v>
      </c>
      <c r="I11" s="16"/>
    </row>
    <row r="12" spans="1:9" ht="13.5" customHeight="1" x14ac:dyDescent="0.2">
      <c r="A12" s="24" t="s">
        <v>17</v>
      </c>
      <c r="B12" s="92">
        <v>1</v>
      </c>
      <c r="C12" s="93">
        <v>1</v>
      </c>
      <c r="D12" s="94">
        <f>((B12*Inledning!$B$26)+(C12*Inledning!$C$26))/1000</f>
        <v>100.2164220712405</v>
      </c>
      <c r="E12" s="16"/>
      <c r="F12" s="92">
        <v>1</v>
      </c>
      <c r="G12" s="93">
        <v>1</v>
      </c>
      <c r="H12" s="94">
        <f>((F12*Inledning!$E$26)+(G12*Inledning!$F$26))/1000</f>
        <v>0</v>
      </c>
      <c r="I12" s="16"/>
    </row>
    <row r="13" spans="1:9" ht="14.25" customHeight="1" x14ac:dyDescent="0.2">
      <c r="A13" s="24" t="s">
        <v>18</v>
      </c>
      <c r="B13" s="92">
        <v>1</v>
      </c>
      <c r="C13" s="93">
        <v>1</v>
      </c>
      <c r="D13" s="94">
        <f>((B13*Inledning!$B$26)+(C13*Inledning!$C$26))/1000</f>
        <v>100.2164220712405</v>
      </c>
      <c r="E13" s="16"/>
      <c r="F13" s="92">
        <v>1</v>
      </c>
      <c r="G13" s="93">
        <v>1</v>
      </c>
      <c r="H13" s="94">
        <f>((F13*Inledning!$E$26)+(G13*Inledning!$F$26))/1000</f>
        <v>0</v>
      </c>
      <c r="I13" s="16"/>
    </row>
    <row r="14" spans="1:9" ht="14.25" customHeight="1" x14ac:dyDescent="0.2">
      <c r="A14" s="24" t="s">
        <v>19</v>
      </c>
      <c r="B14" s="92">
        <v>1</v>
      </c>
      <c r="C14" s="93">
        <v>1</v>
      </c>
      <c r="D14" s="94">
        <f>((B14*Inledning!$B$27)+(C14*Inledning!$C$27))/1000</f>
        <v>107.86127681945605</v>
      </c>
      <c r="E14" s="16"/>
      <c r="F14" s="92">
        <v>1</v>
      </c>
      <c r="G14" s="93">
        <v>1</v>
      </c>
      <c r="H14" s="94">
        <f>((F14*Inledning!$E$27)+(G14*Inledning!$F$27))/1000</f>
        <v>0</v>
      </c>
      <c r="I14" s="16"/>
    </row>
    <row r="15" spans="1:9" x14ac:dyDescent="0.2">
      <c r="A15" s="24" t="s">
        <v>23</v>
      </c>
      <c r="B15" s="92">
        <v>1</v>
      </c>
      <c r="C15" s="93">
        <v>1</v>
      </c>
      <c r="D15" s="94">
        <f>((B15*Inledning!$B$28)+(C15*Inledning!$C$28))/1000</f>
        <v>103.47766204693356</v>
      </c>
      <c r="E15" s="16"/>
      <c r="F15" s="92">
        <v>1</v>
      </c>
      <c r="G15" s="93">
        <v>1</v>
      </c>
      <c r="H15" s="94">
        <f>((F15*Inledning!$E$28)+(G15*Inledning!$F$28))/1000</f>
        <v>0</v>
      </c>
      <c r="I15" s="16"/>
    </row>
    <row r="16" spans="1:9" x14ac:dyDescent="0.2">
      <c r="A16" s="24" t="s">
        <v>24</v>
      </c>
      <c r="B16" s="92">
        <v>1</v>
      </c>
      <c r="C16" s="93">
        <v>1</v>
      </c>
      <c r="D16" s="94">
        <f>((B16*Inledning!$B$29)+(C16*Inledning!$C$29))/1000</f>
        <v>143.15361111485387</v>
      </c>
      <c r="E16" s="16"/>
      <c r="F16" s="92">
        <v>1</v>
      </c>
      <c r="G16" s="93">
        <v>1</v>
      </c>
      <c r="H16" s="94">
        <f>((F16*Inledning!$E$29)+(G16*Inledning!$F$29))/1000</f>
        <v>0</v>
      </c>
      <c r="I16" s="16"/>
    </row>
    <row r="17" spans="1:9" x14ac:dyDescent="0.2">
      <c r="A17" s="24" t="s">
        <v>25</v>
      </c>
      <c r="B17" s="92">
        <v>1</v>
      </c>
      <c r="C17" s="93">
        <v>1</v>
      </c>
      <c r="D17" s="94">
        <f>((B17*Inledning!$B$30)+(C17*Inledning!$C$30))/1000</f>
        <v>79.407921324440252</v>
      </c>
      <c r="E17" s="16"/>
      <c r="F17" s="92">
        <v>1</v>
      </c>
      <c r="G17" s="93">
        <v>1</v>
      </c>
      <c r="H17" s="94">
        <f>((F17*Inledning!$E$30)+(G17*Inledning!$F$30))/1000</f>
        <v>0</v>
      </c>
      <c r="I17" s="16"/>
    </row>
    <row r="18" spans="1:9" x14ac:dyDescent="0.2">
      <c r="A18" s="52" t="s">
        <v>93</v>
      </c>
      <c r="B18" s="92">
        <v>1</v>
      </c>
      <c r="C18" s="93">
        <v>1</v>
      </c>
      <c r="D18" s="94">
        <f>((B18*Inledning!$B$31)+(C18*Inledning!$C$31))/1000</f>
        <v>108.28185882799671</v>
      </c>
      <c r="E18" s="16"/>
      <c r="F18" s="92">
        <v>1</v>
      </c>
      <c r="G18" s="93">
        <v>1</v>
      </c>
      <c r="H18" s="94">
        <f>((F18*Inledning!$E$31)+(G18*Inledning!$F$31))/1000</f>
        <v>0</v>
      </c>
      <c r="I18" s="16"/>
    </row>
    <row r="19" spans="1:9" x14ac:dyDescent="0.2">
      <c r="A19" s="24" t="s">
        <v>4</v>
      </c>
      <c r="B19" s="92">
        <v>1</v>
      </c>
      <c r="C19" s="93">
        <v>1</v>
      </c>
      <c r="D19" s="94">
        <f>((B19*Inledning!$B$32)+(C19*Inledning!$C$32))/1000</f>
        <v>79.130599708918567</v>
      </c>
      <c r="E19" s="16"/>
      <c r="F19" s="92">
        <v>1</v>
      </c>
      <c r="G19" s="93">
        <v>1</v>
      </c>
      <c r="H19" s="94">
        <f>((F19*Inledning!$E$32)+(G19*Inledning!$F$32))/1000</f>
        <v>0</v>
      </c>
      <c r="I19" s="16"/>
    </row>
    <row r="20" spans="1:9" x14ac:dyDescent="0.2">
      <c r="A20" s="24" t="s">
        <v>5</v>
      </c>
      <c r="B20" s="92">
        <v>1</v>
      </c>
      <c r="C20" s="93">
        <v>1</v>
      </c>
      <c r="D20" s="94">
        <f>((B20*Inledning!$B$33)+(C20*Inledning!$C$33))/1000</f>
        <v>247.92835724302898</v>
      </c>
      <c r="E20" s="16"/>
      <c r="F20" s="92">
        <v>1</v>
      </c>
      <c r="G20" s="93">
        <v>1</v>
      </c>
      <c r="H20" s="94">
        <f>((F20*Inledning!$E$33)+(G20*Inledning!$F$33))/1000</f>
        <v>0</v>
      </c>
      <c r="I20" s="16"/>
    </row>
    <row r="21" spans="1:9" x14ac:dyDescent="0.2">
      <c r="A21" s="24" t="s">
        <v>6</v>
      </c>
      <c r="B21" s="92">
        <v>1</v>
      </c>
      <c r="C21" s="93">
        <v>1</v>
      </c>
      <c r="D21" s="94">
        <f>((B21*Inledning!$B$34)+(C21*Inledning!$C$34))/1000</f>
        <v>312.61738161802629</v>
      </c>
      <c r="E21" s="16"/>
      <c r="F21" s="92">
        <v>1</v>
      </c>
      <c r="G21" s="93">
        <v>1</v>
      </c>
      <c r="H21" s="94">
        <f>((F21*Inledning!$E$34)+(G21*Inledning!$F$34))/1000</f>
        <v>0</v>
      </c>
      <c r="I21" s="16"/>
    </row>
    <row r="22" spans="1:9" x14ac:dyDescent="0.2">
      <c r="A22" s="24" t="s">
        <v>7</v>
      </c>
      <c r="B22" s="92">
        <v>1</v>
      </c>
      <c r="C22" s="93">
        <v>1</v>
      </c>
      <c r="D22" s="94">
        <f>((B22*Inledning!$B$35)+(C22*Inledning!$C$35))/1000</f>
        <v>216.95187169468474</v>
      </c>
      <c r="E22" s="16"/>
      <c r="F22" s="92">
        <v>1</v>
      </c>
      <c r="G22" s="93">
        <v>1</v>
      </c>
      <c r="H22" s="94">
        <f>((F22*Inledning!$E$35)+(G22*Inledning!$F$35))/1000</f>
        <v>0</v>
      </c>
      <c r="I22" s="16"/>
    </row>
    <row r="23" spans="1:9" x14ac:dyDescent="0.2">
      <c r="A23" s="24" t="s">
        <v>8</v>
      </c>
      <c r="B23" s="92">
        <v>1</v>
      </c>
      <c r="C23" s="93">
        <v>1</v>
      </c>
      <c r="D23" s="94">
        <f>((B23*Inledning!$B$36)+(C23*Inledning!$C$36))/1000</f>
        <v>506.22809291525067</v>
      </c>
      <c r="E23" s="16"/>
      <c r="F23" s="92">
        <v>1</v>
      </c>
      <c r="G23" s="93">
        <v>1</v>
      </c>
      <c r="H23" s="94">
        <f>((F23*Inledning!$E$36)+(G23*Inledning!$F$36))/1000</f>
        <v>0</v>
      </c>
      <c r="I23" s="16"/>
    </row>
    <row r="24" spans="1:9" x14ac:dyDescent="0.2">
      <c r="A24" s="24" t="s">
        <v>9</v>
      </c>
      <c r="B24" s="92">
        <v>1</v>
      </c>
      <c r="C24" s="93">
        <v>1</v>
      </c>
      <c r="D24" s="94">
        <f>((B24*Inledning!$B$37)+(C24*Inledning!$C$37))/1000</f>
        <v>458.84587613853358</v>
      </c>
      <c r="E24" s="16"/>
      <c r="F24" s="92">
        <v>1</v>
      </c>
      <c r="G24" s="93">
        <v>1</v>
      </c>
      <c r="H24" s="94">
        <f>((F24*Inledning!$E$37)+(G24*Inledning!$F$37))/1000</f>
        <v>0</v>
      </c>
      <c r="I24" s="16"/>
    </row>
    <row r="25" spans="1:9" x14ac:dyDescent="0.2">
      <c r="A25" s="24" t="s">
        <v>10</v>
      </c>
      <c r="B25" s="92">
        <v>1</v>
      </c>
      <c r="C25" s="93">
        <v>1</v>
      </c>
      <c r="D25" s="94">
        <f>((B25*Inledning!$B$38)+(C25*Inledning!$C$38))/1000</f>
        <v>562.94507970031509</v>
      </c>
      <c r="E25" s="16"/>
      <c r="F25" s="92">
        <v>1</v>
      </c>
      <c r="G25" s="93">
        <v>1</v>
      </c>
      <c r="H25" s="94">
        <f>((F25*Inledning!$E$38)+(G25*Inledning!$F$38))/1000</f>
        <v>0</v>
      </c>
      <c r="I25" s="16"/>
    </row>
    <row r="26" spans="1:9" x14ac:dyDescent="0.2">
      <c r="A26" s="24" t="s">
        <v>11</v>
      </c>
      <c r="B26" s="92">
        <v>1</v>
      </c>
      <c r="C26" s="93">
        <v>1</v>
      </c>
      <c r="D26" s="94">
        <f>((B26*Inledning!$B$39)+(C26*Inledning!$C$39))/1000</f>
        <v>334.44015950732296</v>
      </c>
      <c r="E26" s="16"/>
      <c r="F26" s="92">
        <v>1</v>
      </c>
      <c r="G26" s="93">
        <v>1</v>
      </c>
      <c r="H26" s="94">
        <f>((F26*Inledning!$E$39)+(G26*Inledning!$F$39))/1000</f>
        <v>0</v>
      </c>
      <c r="I26" s="16"/>
    </row>
    <row r="27" spans="1:9" ht="13.5" thickBot="1" x14ac:dyDescent="0.25">
      <c r="A27" s="96" t="s">
        <v>12</v>
      </c>
      <c r="B27" s="97">
        <v>1</v>
      </c>
      <c r="C27" s="99">
        <v>1</v>
      </c>
      <c r="D27" s="98">
        <f>((B27*Inledning!$B$40)+(C27*Inledning!$C$40))/1000</f>
        <v>164.19496202296179</v>
      </c>
      <c r="E27" s="16"/>
      <c r="F27" s="97">
        <v>1</v>
      </c>
      <c r="G27" s="99">
        <v>1</v>
      </c>
      <c r="H27" s="98">
        <f>((F27*Inledning!$E$40)+(G27*Inledning!$F$40))/1000</f>
        <v>0</v>
      </c>
      <c r="I27" s="16"/>
    </row>
    <row r="28" spans="1:9" x14ac:dyDescent="0.2">
      <c r="A28" s="100" t="s">
        <v>2</v>
      </c>
      <c r="B28" s="101">
        <f>SUM(B7:B27)</f>
        <v>21</v>
      </c>
      <c r="C28" s="102">
        <f>SUM(C7:C27)</f>
        <v>21</v>
      </c>
      <c r="D28" s="103">
        <f>SUM(D7:D27)</f>
        <v>3936.7562580625208</v>
      </c>
      <c r="E28" s="16"/>
      <c r="F28" s="101">
        <f>SUM(F7:F27)</f>
        <v>21</v>
      </c>
      <c r="G28" s="102">
        <f>SUM(G7:G27)</f>
        <v>21</v>
      </c>
      <c r="H28" s="103">
        <f>SUM(H7:H27)</f>
        <v>0</v>
      </c>
      <c r="I28" s="16"/>
    </row>
    <row r="29" spans="1:9" x14ac:dyDescent="0.2">
      <c r="A29" s="24"/>
      <c r="B29" s="104"/>
      <c r="C29" s="105"/>
      <c r="D29" s="104"/>
      <c r="E29" s="104"/>
      <c r="F29" s="16"/>
      <c r="G29" s="16"/>
      <c r="H29" s="16"/>
      <c r="I29" s="16"/>
    </row>
    <row r="30" spans="1:9" ht="13.5" thickBot="1" x14ac:dyDescent="0.25">
      <c r="A30" s="16"/>
      <c r="B30" s="16"/>
      <c r="C30" s="16"/>
      <c r="D30" s="16"/>
      <c r="E30" s="16"/>
      <c r="F30" s="16"/>
      <c r="G30" s="113"/>
      <c r="H30" s="16"/>
      <c r="I30" s="16"/>
    </row>
    <row r="31" spans="1:9" ht="13.5" thickBot="1" x14ac:dyDescent="0.25">
      <c r="A31" s="24" t="s">
        <v>32</v>
      </c>
      <c r="B31" s="16"/>
      <c r="C31" s="16"/>
      <c r="D31" s="111"/>
      <c r="E31" s="16"/>
      <c r="F31" s="16"/>
      <c r="G31" s="107"/>
      <c r="H31" s="111"/>
      <c r="I31" s="16"/>
    </row>
    <row r="32" spans="1:9" x14ac:dyDescent="0.2">
      <c r="A32" s="16"/>
      <c r="B32" s="16"/>
      <c r="C32" s="16"/>
      <c r="D32" s="59"/>
      <c r="E32" s="16"/>
      <c r="F32" s="16"/>
      <c r="G32" s="107"/>
      <c r="H32" s="59"/>
      <c r="I32" s="16"/>
    </row>
    <row r="33" spans="1:9" x14ac:dyDescent="0.2">
      <c r="A33" s="24" t="s">
        <v>38</v>
      </c>
      <c r="B33" s="16"/>
      <c r="C33" s="16"/>
      <c r="D33" s="24">
        <f>'Prognos 2019'!D42</f>
        <v>0</v>
      </c>
      <c r="E33" s="16"/>
      <c r="F33" s="16"/>
      <c r="G33" s="107"/>
      <c r="H33" s="24">
        <f>'Prognos 2019'!H42</f>
        <v>0</v>
      </c>
      <c r="I33" s="16"/>
    </row>
    <row r="34" spans="1:9" x14ac:dyDescent="0.2">
      <c r="A34" s="52" t="s">
        <v>100</v>
      </c>
      <c r="B34" s="104"/>
      <c r="C34" s="105"/>
      <c r="D34" s="106">
        <f>Inledning!$E10</f>
        <v>0</v>
      </c>
      <c r="E34" s="16"/>
      <c r="F34" s="16"/>
      <c r="G34" s="107"/>
      <c r="H34" s="106">
        <f>Inledning!$E11</f>
        <v>0</v>
      </c>
      <c r="I34" s="16"/>
    </row>
    <row r="35" spans="1:9" x14ac:dyDescent="0.2">
      <c r="A35" s="24" t="s">
        <v>33</v>
      </c>
      <c r="B35" s="16"/>
      <c r="C35" s="16"/>
      <c r="D35" s="70">
        <f>D33+D34</f>
        <v>0</v>
      </c>
      <c r="E35" s="16"/>
      <c r="F35" s="16"/>
      <c r="G35" s="107"/>
      <c r="H35" s="70">
        <f>H33+H34</f>
        <v>0</v>
      </c>
      <c r="I35" s="16"/>
    </row>
    <row r="36" spans="1:9" ht="13.5" thickBot="1" x14ac:dyDescent="0.25">
      <c r="A36" s="52" t="s">
        <v>101</v>
      </c>
      <c r="B36" s="16"/>
      <c r="C36" s="16"/>
      <c r="D36" s="108">
        <f>D28+D31</f>
        <v>3936.7562580625208</v>
      </c>
      <c r="E36" s="16"/>
      <c r="F36" s="16"/>
      <c r="G36" s="16"/>
      <c r="H36" s="108">
        <f>H28+H31</f>
        <v>0</v>
      </c>
      <c r="I36" s="16"/>
    </row>
    <row r="37" spans="1:9" ht="13.5" thickBot="1" x14ac:dyDescent="0.25">
      <c r="A37" s="24" t="s">
        <v>60</v>
      </c>
      <c r="B37" s="16"/>
      <c r="C37" s="16"/>
      <c r="D37" s="112"/>
      <c r="E37" s="16"/>
      <c r="F37" s="16"/>
      <c r="G37" s="16"/>
      <c r="H37" s="112"/>
      <c r="I37" s="16"/>
    </row>
    <row r="38" spans="1:9" x14ac:dyDescent="0.2">
      <c r="A38" s="24" t="s">
        <v>52</v>
      </c>
      <c r="B38" s="16"/>
      <c r="C38" s="16"/>
      <c r="D38" s="63">
        <f>D35-D36-D37</f>
        <v>-3936.7562580625208</v>
      </c>
      <c r="E38" s="16"/>
      <c r="F38" s="16"/>
      <c r="G38" s="16"/>
      <c r="H38" s="63">
        <f>H35-H36-H37</f>
        <v>0</v>
      </c>
      <c r="I38" s="16"/>
    </row>
    <row r="39" spans="1:9" x14ac:dyDescent="0.2">
      <c r="A39" s="24"/>
      <c r="B39" s="16"/>
      <c r="C39" s="16"/>
      <c r="D39" s="63"/>
      <c r="E39" s="16"/>
      <c r="F39" s="16"/>
      <c r="G39" s="16"/>
      <c r="H39" s="63"/>
      <c r="I39" s="16"/>
    </row>
    <row r="40" spans="1:9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</row>
    <row r="41" spans="1:9" x14ac:dyDescent="0.2">
      <c r="A41" s="47" t="s">
        <v>57</v>
      </c>
      <c r="B41" s="16"/>
      <c r="C41" s="16"/>
      <c r="D41" s="109">
        <f>D42-D40</f>
        <v>0</v>
      </c>
      <c r="E41" s="16"/>
      <c r="F41" s="16"/>
      <c r="G41" s="16"/>
      <c r="H41" s="109">
        <f>H42-H40</f>
        <v>0</v>
      </c>
      <c r="I41" s="16"/>
    </row>
    <row r="42" spans="1:9" x14ac:dyDescent="0.2">
      <c r="A42" s="24" t="s">
        <v>56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</row>
    <row r="43" spans="1:9" x14ac:dyDescent="0.2">
      <c r="A43" s="24"/>
      <c r="B43" s="16"/>
      <c r="C43" s="16"/>
      <c r="D43" s="24"/>
      <c r="E43" s="16"/>
      <c r="F43" s="16"/>
      <c r="G43" s="16"/>
      <c r="H43" s="24"/>
      <c r="I43" s="16"/>
    </row>
    <row r="44" spans="1:9" ht="13.5" thickBot="1" x14ac:dyDescent="0.25">
      <c r="A44" s="24" t="s">
        <v>29</v>
      </c>
      <c r="B44" s="16"/>
      <c r="C44" s="16"/>
      <c r="D44" s="106">
        <f>'Prognos 2019'!D47</f>
        <v>0</v>
      </c>
      <c r="E44" s="16"/>
      <c r="F44" s="16"/>
      <c r="G44" s="16"/>
      <c r="H44" s="106">
        <f>'Prognos 2019'!H47</f>
        <v>0</v>
      </c>
      <c r="I44" s="16"/>
    </row>
    <row r="45" spans="1:9" ht="13.5" thickBot="1" x14ac:dyDescent="0.25">
      <c r="A45" s="24" t="s">
        <v>34</v>
      </c>
      <c r="B45" s="16"/>
      <c r="C45" s="16"/>
      <c r="D45" s="110"/>
      <c r="E45" s="16"/>
      <c r="F45" s="16"/>
      <c r="G45" s="16"/>
      <c r="H45" s="110"/>
      <c r="I45" s="16"/>
    </row>
    <row r="46" spans="1:9" ht="13.5" thickBot="1" x14ac:dyDescent="0.25">
      <c r="A46" s="24" t="s">
        <v>31</v>
      </c>
      <c r="B46" s="16"/>
      <c r="C46" s="16"/>
      <c r="D46" s="110"/>
      <c r="E46" s="16"/>
      <c r="F46" s="16"/>
      <c r="G46" s="16"/>
      <c r="H46" s="110"/>
      <c r="I46" s="16"/>
    </row>
    <row r="47" spans="1:9" ht="13.5" thickBot="1" x14ac:dyDescent="0.25">
      <c r="A47" s="24" t="s">
        <v>30</v>
      </c>
      <c r="B47" s="16"/>
      <c r="C47" s="16"/>
      <c r="D47" s="110"/>
      <c r="E47" s="16"/>
      <c r="F47" s="16"/>
      <c r="G47" s="63"/>
      <c r="H47" s="110"/>
      <c r="I47" s="16"/>
    </row>
    <row r="48" spans="1:9" x14ac:dyDescent="0.2">
      <c r="A48" s="24"/>
      <c r="B48" s="16"/>
      <c r="C48" s="16"/>
      <c r="D48" s="106"/>
      <c r="E48" s="16"/>
      <c r="F48" s="16"/>
      <c r="G48" s="63"/>
      <c r="H48" s="106"/>
      <c r="I48" s="16"/>
    </row>
    <row r="49" spans="1:9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2">
      <c r="A50" s="52" t="s">
        <v>113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52" t="s">
        <v>114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">
      <c r="A65" s="16"/>
      <c r="B65" s="16"/>
      <c r="C65" s="16"/>
      <c r="D65" s="16"/>
      <c r="E65" s="16"/>
      <c r="F65" s="16"/>
      <c r="G65" s="16"/>
      <c r="H65" s="16"/>
      <c r="I65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view="pageBreakPreview" topLeftCell="A16" zoomScaleNormal="100" zoomScaleSheetLayoutView="100" workbookViewId="0">
      <selection activeCell="A51" sqref="A51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8" x14ac:dyDescent="0.2">
      <c r="A1" s="1" t="s">
        <v>110</v>
      </c>
    </row>
    <row r="2" spans="1:8" x14ac:dyDescent="0.2">
      <c r="A2" s="16">
        <f>Inledning!B10</f>
        <v>0</v>
      </c>
      <c r="B2" s="16">
        <f>Inledning!B11</f>
        <v>0</v>
      </c>
      <c r="C2" s="16"/>
      <c r="D2" s="16"/>
      <c r="E2" s="16"/>
    </row>
    <row r="3" spans="1:8" ht="13.5" thickBot="1" x14ac:dyDescent="0.25">
      <c r="B3" t="s">
        <v>63</v>
      </c>
      <c r="D3" s="5"/>
      <c r="F3" t="s">
        <v>37</v>
      </c>
    </row>
    <row r="4" spans="1:8" x14ac:dyDescent="0.2">
      <c r="A4" s="29" t="s">
        <v>36</v>
      </c>
      <c r="B4" s="31" t="s">
        <v>13</v>
      </c>
      <c r="C4" s="32" t="s">
        <v>13</v>
      </c>
      <c r="D4" s="33" t="s">
        <v>14</v>
      </c>
      <c r="F4" s="31" t="s">
        <v>13</v>
      </c>
      <c r="G4" s="32" t="s">
        <v>13</v>
      </c>
      <c r="H4" s="33" t="s">
        <v>14</v>
      </c>
    </row>
    <row r="5" spans="1:8" x14ac:dyDescent="0.2">
      <c r="A5" s="27"/>
      <c r="B5" s="10" t="s">
        <v>26</v>
      </c>
      <c r="C5" s="7" t="s">
        <v>26</v>
      </c>
      <c r="D5" s="15" t="s">
        <v>27</v>
      </c>
      <c r="E5" s="2"/>
      <c r="F5" s="10" t="s">
        <v>26</v>
      </c>
      <c r="G5" s="7" t="s">
        <v>26</v>
      </c>
      <c r="H5" s="15" t="s">
        <v>27</v>
      </c>
    </row>
    <row r="6" spans="1:8" ht="13.5" thickBot="1" x14ac:dyDescent="0.25">
      <c r="A6" s="28" t="s">
        <v>3</v>
      </c>
      <c r="B6" s="34" t="s">
        <v>0</v>
      </c>
      <c r="C6" s="35" t="s">
        <v>1</v>
      </c>
      <c r="D6" s="36" t="s">
        <v>28</v>
      </c>
      <c r="E6" s="2"/>
      <c r="F6" s="34" t="s">
        <v>0</v>
      </c>
      <c r="G6" s="35" t="s">
        <v>1</v>
      </c>
      <c r="H6" s="36" t="s">
        <v>28</v>
      </c>
    </row>
    <row r="7" spans="1:8" x14ac:dyDescent="0.2">
      <c r="A7" s="3" t="s">
        <v>20</v>
      </c>
      <c r="B7" s="19">
        <v>1</v>
      </c>
      <c r="C7" s="38">
        <v>1</v>
      </c>
      <c r="D7" s="41">
        <f>((B7*Inledning!B25)+(C7*Inledning!$C$25))/1000</f>
        <v>52.66057029151915</v>
      </c>
      <c r="E7" s="2"/>
      <c r="F7" s="19">
        <v>1</v>
      </c>
      <c r="G7" s="38">
        <v>1</v>
      </c>
      <c r="H7" s="41">
        <f>((F7*Inledning!$E$25)+(G7*Inledning!$F$25))/1000</f>
        <v>0</v>
      </c>
    </row>
    <row r="8" spans="1:8" x14ac:dyDescent="0.2">
      <c r="A8" s="3" t="s">
        <v>16</v>
      </c>
      <c r="B8" s="20">
        <v>1</v>
      </c>
      <c r="C8" s="37">
        <v>1</v>
      </c>
      <c r="D8" s="42">
        <f>((B8*Inledning!B25)+(C8*Inledning!$C$25))/1000</f>
        <v>52.66057029151915</v>
      </c>
      <c r="E8" s="2"/>
      <c r="F8" s="20">
        <v>1</v>
      </c>
      <c r="G8" s="37">
        <v>1</v>
      </c>
      <c r="H8" s="42">
        <f>((F8*Inledning!$E$25)+(G8*Inledning!$F$25))/1000</f>
        <v>0</v>
      </c>
    </row>
    <row r="9" spans="1:8" x14ac:dyDescent="0.2">
      <c r="A9" s="3" t="s">
        <v>15</v>
      </c>
      <c r="B9" s="20">
        <v>1</v>
      </c>
      <c r="C9" s="37">
        <v>1</v>
      </c>
      <c r="D9" s="42">
        <f>((B9*Inledning!B25)+(C9*Inledning!$C$25))/1000</f>
        <v>52.66057029151915</v>
      </c>
      <c r="E9" s="2"/>
      <c r="F9" s="20">
        <v>1</v>
      </c>
      <c r="G9" s="37">
        <v>1</v>
      </c>
      <c r="H9" s="42">
        <f>((F9*Inledning!$E$25)+(G9*Inledning!$F$25))/1000</f>
        <v>0</v>
      </c>
    </row>
    <row r="10" spans="1:8" x14ac:dyDescent="0.2">
      <c r="A10" s="9" t="s">
        <v>21</v>
      </c>
      <c r="B10" s="20">
        <v>1</v>
      </c>
      <c r="C10" s="37">
        <v>1</v>
      </c>
      <c r="D10" s="42">
        <f>((B10*Inledning!B25)+(C10*Inledning!$C$25))/1000</f>
        <v>52.66057029151915</v>
      </c>
      <c r="F10" s="20">
        <v>1</v>
      </c>
      <c r="G10" s="37">
        <v>1</v>
      </c>
      <c r="H10" s="42">
        <f>((F10*Inledning!$E$25)+(G10*Inledning!$F$25))/1000</f>
        <v>0</v>
      </c>
    </row>
    <row r="11" spans="1:8" x14ac:dyDescent="0.2">
      <c r="A11" s="4" t="s">
        <v>22</v>
      </c>
      <c r="B11" s="20">
        <v>1</v>
      </c>
      <c r="C11" s="37">
        <v>1</v>
      </c>
      <c r="D11" s="42">
        <f>((B11*Inledning!$B$26)+(C11*Inledning!$C$26))/1000</f>
        <v>100.2164220712405</v>
      </c>
      <c r="F11" s="20">
        <v>1</v>
      </c>
      <c r="G11" s="37">
        <v>1</v>
      </c>
      <c r="H11" s="42">
        <f>((F11*Inledning!$E$26)+(G11*Inledning!$F$26))/1000</f>
        <v>0</v>
      </c>
    </row>
    <row r="12" spans="1:8" ht="13.5" customHeight="1" x14ac:dyDescent="0.2">
      <c r="A12" s="4" t="s">
        <v>17</v>
      </c>
      <c r="B12" s="20">
        <v>1</v>
      </c>
      <c r="C12" s="37">
        <v>1</v>
      </c>
      <c r="D12" s="42">
        <f>((B12*Inledning!$B$26)+(C12*Inledning!$C$26))/1000</f>
        <v>100.2164220712405</v>
      </c>
      <c r="F12" s="20">
        <v>1</v>
      </c>
      <c r="G12" s="37">
        <v>1</v>
      </c>
      <c r="H12" s="42">
        <f>((F12*Inledning!$E$26)+(G12*Inledning!$F$26))/1000</f>
        <v>0</v>
      </c>
    </row>
    <row r="13" spans="1:8" ht="14.25" customHeight="1" x14ac:dyDescent="0.2">
      <c r="A13" s="4" t="s">
        <v>18</v>
      </c>
      <c r="B13" s="20">
        <v>1</v>
      </c>
      <c r="C13" s="37">
        <v>1</v>
      </c>
      <c r="D13" s="42">
        <f>((B13*Inledning!$B$26)+(C13*Inledning!$C$26))/1000</f>
        <v>100.2164220712405</v>
      </c>
      <c r="F13" s="20">
        <v>1</v>
      </c>
      <c r="G13" s="37">
        <v>1</v>
      </c>
      <c r="H13" s="42">
        <f>((F13*Inledning!$E$26)+(G13*Inledning!$F$26))/1000</f>
        <v>0</v>
      </c>
    </row>
    <row r="14" spans="1:8" ht="14.25" customHeight="1" x14ac:dyDescent="0.2">
      <c r="A14" s="4" t="s">
        <v>19</v>
      </c>
      <c r="B14" s="20">
        <v>1</v>
      </c>
      <c r="C14" s="37">
        <v>1</v>
      </c>
      <c r="D14" s="42">
        <f>((B14*Inledning!$B$27)+(C14*Inledning!$C$27))/1000</f>
        <v>107.86127681945605</v>
      </c>
      <c r="F14" s="20">
        <v>1</v>
      </c>
      <c r="G14" s="37">
        <v>1</v>
      </c>
      <c r="H14" s="42">
        <f>((F14*Inledning!$E$27)+(G14*Inledning!$F$27))/1000</f>
        <v>0</v>
      </c>
    </row>
    <row r="15" spans="1:8" x14ac:dyDescent="0.2">
      <c r="A15" s="4" t="s">
        <v>23</v>
      </c>
      <c r="B15" s="20">
        <v>1</v>
      </c>
      <c r="C15" s="37">
        <v>1</v>
      </c>
      <c r="D15" s="42">
        <f>((B15*Inledning!$B$28)+(C15*Inledning!$C$28))/1000</f>
        <v>103.47766204693356</v>
      </c>
      <c r="F15" s="20">
        <v>1</v>
      </c>
      <c r="G15" s="37">
        <v>1</v>
      </c>
      <c r="H15" s="42">
        <f>((F15*Inledning!$E$28)+(G15*Inledning!$F$28))/1000</f>
        <v>0</v>
      </c>
    </row>
    <row r="16" spans="1:8" x14ac:dyDescent="0.2">
      <c r="A16" s="4" t="s">
        <v>24</v>
      </c>
      <c r="B16" s="20">
        <v>1</v>
      </c>
      <c r="C16" s="37">
        <v>1</v>
      </c>
      <c r="D16" s="42">
        <f>((B16*Inledning!$B$29)+(C16*Inledning!$C$29))/1000</f>
        <v>143.15361111485387</v>
      </c>
      <c r="F16" s="20">
        <v>1</v>
      </c>
      <c r="G16" s="37">
        <v>1</v>
      </c>
      <c r="H16" s="42">
        <f>((F16*Inledning!$E$29)+(G16*Inledning!$F$29))/1000</f>
        <v>0</v>
      </c>
    </row>
    <row r="17" spans="1:8" x14ac:dyDescent="0.2">
      <c r="A17" s="4" t="s">
        <v>25</v>
      </c>
      <c r="B17" s="20">
        <v>1</v>
      </c>
      <c r="C17" s="37">
        <v>1</v>
      </c>
      <c r="D17" s="42">
        <f>((B17*Inledning!$B$30)+(C17*Inledning!$C$30))/1000</f>
        <v>79.407921324440252</v>
      </c>
      <c r="F17" s="20">
        <v>1</v>
      </c>
      <c r="G17" s="37">
        <v>1</v>
      </c>
      <c r="H17" s="42">
        <f>((F17*Inledning!$E$30)+(G17*Inledning!$F$30))/1000</f>
        <v>0</v>
      </c>
    </row>
    <row r="18" spans="1:8" x14ac:dyDescent="0.2">
      <c r="A18" s="50" t="s">
        <v>93</v>
      </c>
      <c r="B18" s="20">
        <v>1</v>
      </c>
      <c r="C18" s="37">
        <v>1</v>
      </c>
      <c r="D18" s="42">
        <f>((B18*Inledning!$B$31)+(C18*Inledning!$C$31))/1000</f>
        <v>108.28185882799671</v>
      </c>
      <c r="F18" s="20">
        <v>1</v>
      </c>
      <c r="G18" s="37">
        <v>1</v>
      </c>
      <c r="H18" s="42">
        <f>((F18*Inledning!$E$31)+(G18*Inledning!$F$31))/1000</f>
        <v>0</v>
      </c>
    </row>
    <row r="19" spans="1:8" x14ac:dyDescent="0.2">
      <c r="A19" s="4" t="s">
        <v>4</v>
      </c>
      <c r="B19" s="20">
        <v>1</v>
      </c>
      <c r="C19" s="37">
        <v>1</v>
      </c>
      <c r="D19" s="42">
        <f>((B19*Inledning!$B$32)+(C19*Inledning!$C$32))/1000</f>
        <v>79.130599708918567</v>
      </c>
      <c r="F19" s="20">
        <v>1</v>
      </c>
      <c r="G19" s="37">
        <v>1</v>
      </c>
      <c r="H19" s="42">
        <f>((F19*Inledning!$E$32)+(G19*Inledning!$F$32))/1000</f>
        <v>0</v>
      </c>
    </row>
    <row r="20" spans="1:8" x14ac:dyDescent="0.2">
      <c r="A20" s="4" t="s">
        <v>5</v>
      </c>
      <c r="B20" s="20">
        <v>1</v>
      </c>
      <c r="C20" s="37">
        <v>1</v>
      </c>
      <c r="D20" s="42">
        <f>((B20*Inledning!$B$33)+(C20*Inledning!$C$33))/1000</f>
        <v>247.92835724302898</v>
      </c>
      <c r="F20" s="20">
        <v>1</v>
      </c>
      <c r="G20" s="37">
        <v>1</v>
      </c>
      <c r="H20" s="42">
        <f>((F20*Inledning!$E$33)+(G20*Inledning!$F$33))/1000</f>
        <v>0</v>
      </c>
    </row>
    <row r="21" spans="1:8" x14ac:dyDescent="0.2">
      <c r="A21" s="4" t="s">
        <v>6</v>
      </c>
      <c r="B21" s="20">
        <v>1</v>
      </c>
      <c r="C21" s="37">
        <v>1</v>
      </c>
      <c r="D21" s="42">
        <f>((B21*Inledning!$B$34)+(C21*Inledning!$C$34))/1000</f>
        <v>312.61738161802629</v>
      </c>
      <c r="F21" s="20">
        <v>1</v>
      </c>
      <c r="G21" s="37">
        <v>1</v>
      </c>
      <c r="H21" s="42">
        <f>((F21*Inledning!$E$34)+(G21*Inledning!$F$34))/1000</f>
        <v>0</v>
      </c>
    </row>
    <row r="22" spans="1:8" x14ac:dyDescent="0.2">
      <c r="A22" s="4" t="s">
        <v>7</v>
      </c>
      <c r="B22" s="20">
        <v>1</v>
      </c>
      <c r="C22" s="37">
        <v>1</v>
      </c>
      <c r="D22" s="42">
        <f>((B22*Inledning!$B$35)+(C22*Inledning!$C$35))/1000</f>
        <v>216.95187169468474</v>
      </c>
      <c r="F22" s="20">
        <v>1</v>
      </c>
      <c r="G22" s="37">
        <v>1</v>
      </c>
      <c r="H22" s="42">
        <f>((F22*Inledning!$E$35)+(G22*Inledning!$F$35))/1000</f>
        <v>0</v>
      </c>
    </row>
    <row r="23" spans="1:8" x14ac:dyDescent="0.2">
      <c r="A23" s="4" t="s">
        <v>8</v>
      </c>
      <c r="B23" s="20">
        <v>1</v>
      </c>
      <c r="C23" s="37">
        <v>1</v>
      </c>
      <c r="D23" s="42">
        <f>((B23*Inledning!$B$36)+(C23*Inledning!$C$36))/1000</f>
        <v>506.22809291525067</v>
      </c>
      <c r="F23" s="20">
        <v>1</v>
      </c>
      <c r="G23" s="37">
        <v>1</v>
      </c>
      <c r="H23" s="42">
        <f>((F23*Inledning!$E$36)+(G23*Inledning!$F$36))/1000</f>
        <v>0</v>
      </c>
    </row>
    <row r="24" spans="1:8" x14ac:dyDescent="0.2">
      <c r="A24" s="4" t="s">
        <v>9</v>
      </c>
      <c r="B24" s="20">
        <v>1</v>
      </c>
      <c r="C24" s="37">
        <v>1</v>
      </c>
      <c r="D24" s="42">
        <f>((B24*Inledning!$B$37)+(C24*Inledning!$C$37))/1000</f>
        <v>458.84587613853358</v>
      </c>
      <c r="F24" s="20">
        <v>1</v>
      </c>
      <c r="G24" s="37">
        <v>1</v>
      </c>
      <c r="H24" s="42">
        <f>((F24*Inledning!$E$37)+(G24*Inledning!$F$37))/1000</f>
        <v>0</v>
      </c>
    </row>
    <row r="25" spans="1:8" x14ac:dyDescent="0.2">
      <c r="A25" s="4" t="s">
        <v>10</v>
      </c>
      <c r="B25" s="20">
        <v>1</v>
      </c>
      <c r="C25" s="37">
        <v>1</v>
      </c>
      <c r="D25" s="42">
        <f>((B25*Inledning!$B$38)+(C25*Inledning!$C$38))/1000</f>
        <v>562.94507970031509</v>
      </c>
      <c r="F25" s="20">
        <v>1</v>
      </c>
      <c r="G25" s="37">
        <v>1</v>
      </c>
      <c r="H25" s="42">
        <f>((F25*Inledning!$E$38)+(G25*Inledning!$F$38))/1000</f>
        <v>0</v>
      </c>
    </row>
    <row r="26" spans="1:8" x14ac:dyDescent="0.2">
      <c r="A26" s="4" t="s">
        <v>11</v>
      </c>
      <c r="B26" s="20">
        <v>1</v>
      </c>
      <c r="C26" s="37">
        <v>1</v>
      </c>
      <c r="D26" s="42">
        <f>((B26*Inledning!$B$39)+(C26*Inledning!$C$39))/1000</f>
        <v>334.44015950732296</v>
      </c>
      <c r="F26" s="20">
        <v>1</v>
      </c>
      <c r="G26" s="37">
        <v>1</v>
      </c>
      <c r="H26" s="42">
        <f>((F26*Inledning!$E$39)+(G26*Inledning!$F$39))/1000</f>
        <v>0</v>
      </c>
    </row>
    <row r="27" spans="1:8" ht="13.5" thickBot="1" x14ac:dyDescent="0.25">
      <c r="A27" s="8" t="s">
        <v>12</v>
      </c>
      <c r="B27" s="39">
        <v>1</v>
      </c>
      <c r="C27" s="40">
        <v>1</v>
      </c>
      <c r="D27" s="43">
        <f>((B27*Inledning!$B$40)+(C27*Inledning!$C$40))/1000</f>
        <v>164.19496202296179</v>
      </c>
      <c r="F27" s="39">
        <v>1</v>
      </c>
      <c r="G27" s="40">
        <v>1</v>
      </c>
      <c r="H27" s="43">
        <f>((F27*Inledning!$E$40)+(G27*Inledning!$F$40))/1000</f>
        <v>0</v>
      </c>
    </row>
    <row r="28" spans="1:8" x14ac:dyDescent="0.2">
      <c r="A28" s="12" t="s">
        <v>2</v>
      </c>
      <c r="B28" s="21">
        <f>SUM(B7:B27)</f>
        <v>21</v>
      </c>
      <c r="C28" s="22">
        <f>SUM(C7:C27)</f>
        <v>21</v>
      </c>
      <c r="D28" s="23">
        <f>SUM(D7:D27)</f>
        <v>3936.7562580625208</v>
      </c>
      <c r="F28" s="21">
        <f>SUM(F7:F27)</f>
        <v>21</v>
      </c>
      <c r="G28" s="22">
        <f>SUM(G7:G27)</f>
        <v>21</v>
      </c>
      <c r="H28" s="23">
        <f>SUM(H7:H27)</f>
        <v>0</v>
      </c>
    </row>
    <row r="29" spans="1:8" x14ac:dyDescent="0.2">
      <c r="A29" s="4"/>
      <c r="B29" s="13"/>
      <c r="C29" s="14"/>
      <c r="D29" s="13"/>
      <c r="E29" s="13"/>
    </row>
    <row r="30" spans="1:8" ht="13.5" thickBot="1" x14ac:dyDescent="0.25">
      <c r="G30" s="30"/>
    </row>
    <row r="31" spans="1:8" ht="13.5" thickBot="1" x14ac:dyDescent="0.25">
      <c r="A31" s="24" t="s">
        <v>32</v>
      </c>
      <c r="D31" s="25"/>
      <c r="G31" s="18"/>
      <c r="H31" s="25"/>
    </row>
    <row r="32" spans="1:8" x14ac:dyDescent="0.2">
      <c r="D32" s="2"/>
      <c r="G32" s="18"/>
      <c r="H32" s="2"/>
    </row>
    <row r="33" spans="1:8" x14ac:dyDescent="0.2">
      <c r="A33" s="24" t="s">
        <v>38</v>
      </c>
      <c r="D33" s="4">
        <f>'Prognos 2020'!D42</f>
        <v>0</v>
      </c>
      <c r="G33" s="18"/>
      <c r="H33" s="4">
        <f>'Prognos 2020'!H42</f>
        <v>0</v>
      </c>
    </row>
    <row r="34" spans="1:8" x14ac:dyDescent="0.2">
      <c r="A34" s="52" t="s">
        <v>111</v>
      </c>
      <c r="B34" s="13"/>
      <c r="C34" s="14"/>
      <c r="D34" s="6">
        <f>Inledning!$F10</f>
        <v>0</v>
      </c>
      <c r="G34" s="18"/>
      <c r="H34" s="6">
        <f>Inledning!$F11</f>
        <v>0</v>
      </c>
    </row>
    <row r="35" spans="1:8" x14ac:dyDescent="0.2">
      <c r="A35" s="24" t="s">
        <v>33</v>
      </c>
      <c r="D35" s="44">
        <f>D33+D34</f>
        <v>0</v>
      </c>
      <c r="G35" s="18"/>
      <c r="H35" s="44">
        <f>H33+H34</f>
        <v>0</v>
      </c>
    </row>
    <row r="36" spans="1:8" ht="13.5" thickBot="1" x14ac:dyDescent="0.25">
      <c r="A36" s="52" t="s">
        <v>112</v>
      </c>
      <c r="D36" s="11">
        <f>D28+D31</f>
        <v>3936.7562580625208</v>
      </c>
      <c r="H36" s="11">
        <f>H28+H31</f>
        <v>0</v>
      </c>
    </row>
    <row r="37" spans="1:8" ht="13.5" thickBot="1" x14ac:dyDescent="0.25">
      <c r="A37" s="24" t="s">
        <v>60</v>
      </c>
      <c r="D37" s="48"/>
      <c r="H37" s="48"/>
    </row>
    <row r="38" spans="1:8" x14ac:dyDescent="0.2">
      <c r="A38" s="24" t="s">
        <v>52</v>
      </c>
      <c r="D38" s="17">
        <f>D35-D36-D37</f>
        <v>-3936.7562580625208</v>
      </c>
      <c r="H38" s="17">
        <f>H35-H36-H37</f>
        <v>0</v>
      </c>
    </row>
    <row r="39" spans="1:8" x14ac:dyDescent="0.2">
      <c r="A39" s="24"/>
      <c r="D39" s="17"/>
      <c r="H39" s="17"/>
    </row>
    <row r="40" spans="1:8" x14ac:dyDescent="0.2">
      <c r="A40" s="24" t="s">
        <v>35</v>
      </c>
      <c r="D40" s="4">
        <f>IF(D38&gt;0,D38,0)</f>
        <v>0</v>
      </c>
      <c r="H40" s="4">
        <f>IF(H38&gt;0,H38,0)</f>
        <v>0</v>
      </c>
    </row>
    <row r="41" spans="1:8" x14ac:dyDescent="0.2">
      <c r="A41" s="47" t="s">
        <v>57</v>
      </c>
      <c r="D41" s="46">
        <f>D42-D40</f>
        <v>0</v>
      </c>
      <c r="H41" s="46">
        <f>H42-H40</f>
        <v>0</v>
      </c>
    </row>
    <row r="42" spans="1:8" x14ac:dyDescent="0.2">
      <c r="A42" s="24" t="s">
        <v>56</v>
      </c>
      <c r="D42" s="4">
        <f>IF(D40=0,0,IF(D40&gt;0.1*D34,D34*0.1,D38))</f>
        <v>0</v>
      </c>
      <c r="H42" s="4">
        <f>IF(H40=0,0,IF(H40&gt;0.1*H34,H34*0.1,H38))</f>
        <v>0</v>
      </c>
    </row>
    <row r="43" spans="1:8" x14ac:dyDescent="0.2">
      <c r="A43" s="24"/>
      <c r="D43" s="4"/>
      <c r="H43" s="4"/>
    </row>
    <row r="44" spans="1:8" ht="13.5" thickBot="1" x14ac:dyDescent="0.25">
      <c r="A44" s="4" t="s">
        <v>29</v>
      </c>
      <c r="D44" s="6">
        <f>'Prognos 2020'!D47</f>
        <v>0</v>
      </c>
      <c r="H44" s="6">
        <f>'Prognos 2020'!H47</f>
        <v>0</v>
      </c>
    </row>
    <row r="45" spans="1:8" ht="13.5" thickBot="1" x14ac:dyDescent="0.25">
      <c r="A45" s="4" t="s">
        <v>34</v>
      </c>
      <c r="D45" s="26"/>
      <c r="H45" s="26"/>
    </row>
    <row r="46" spans="1:8" ht="13.5" thickBot="1" x14ac:dyDescent="0.25">
      <c r="A46" s="4" t="s">
        <v>31</v>
      </c>
      <c r="D46" s="26"/>
      <c r="H46" s="26"/>
    </row>
    <row r="47" spans="1:8" ht="13.5" thickBot="1" x14ac:dyDescent="0.25">
      <c r="A47" s="4" t="s">
        <v>30</v>
      </c>
      <c r="D47" s="26"/>
      <c r="G47" s="17"/>
      <c r="H47" s="26"/>
    </row>
    <row r="48" spans="1:8" x14ac:dyDescent="0.2">
      <c r="A48" s="4"/>
      <c r="D48" s="6"/>
      <c r="G48" s="17"/>
      <c r="H48" s="6"/>
    </row>
    <row r="49" spans="1:1" x14ac:dyDescent="0.2">
      <c r="A49" s="24" t="s">
        <v>39</v>
      </c>
    </row>
    <row r="50" spans="1:1" x14ac:dyDescent="0.2">
      <c r="A50" s="52" t="s">
        <v>115</v>
      </c>
    </row>
    <row r="51" spans="1:1" x14ac:dyDescent="0.2">
      <c r="A51" s="52" t="s">
        <v>125</v>
      </c>
    </row>
    <row r="52" spans="1:1" x14ac:dyDescent="0.2">
      <c r="A52" s="52" t="s">
        <v>126</v>
      </c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1" orientation="landscape" r:id="rId1"/>
  <headerFooter alignWithMargins="0">
    <oddHeader>&amp;C&amp;"Arial,Fet"Bilaga 8 Utgiftsprognos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fd0eb60b-32c8-489c-a600-61d55b22892d" xsi:nil="true"/>
    <TaxCatchAll xmlns="fd0eb60b-32c8-489c-a600-61d55b22892d">
      <Value>1</Value>
      <Value>11</Value>
    </TaxCatchAll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Sekretess xmlns="fd0eb60b-32c8-489c-a600-61d55b22892d" xsi:nil="true"/>
    <Nyckelord xmlns="fd0eb60b-32c8-489c-a600-61d55b22892d" xsi:nil="true"/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2.1. Budgetprocessen</TermName>
          <TermId xmlns="http://schemas.microsoft.com/office/infopath/2007/PartnerControls">601179b6-e68d-4f40-af6e-adcf3cf284a2</TermId>
        </TermInfo>
      </Terms>
    </c9cd366cc722410295b9eacffbd73909>
    <RKOrdnaClass xmlns="49f48e52-9a2a-46e8-aa91-1e2e5e35535d">3</RKOrdnaClass>
    <RKOrdnaCheckInComment xmlns="49f48e52-9a2a-46e8-aa91-1e2e5e35535d" xsi:nil="true"/>
    <_dlc_DocId xmlns="fd0eb60b-32c8-489c-a600-61d55b22892d">VR7HXXSTUPFM-17-5860</_dlc_DocId>
    <_dlc_DocIdUrl xmlns="fd0eb60b-32c8-489c-a600-61d55b22892d">
      <Url>http://rkdhs-u/enhet/UH/_layouts/DocIdRedir.aspx?ID=VR7HXXSTUPFM-17-5860</Url>
      <Description>VR7HXXSTUPFM-17-5860</Description>
    </_dlc_DocIdUrl>
  </documentManagement>
</p:properties>
</file>

<file path=customXml/itemProps1.xml><?xml version="1.0" encoding="utf-8"?>
<ds:datastoreItem xmlns:ds="http://schemas.openxmlformats.org/officeDocument/2006/customXml" ds:itemID="{72188DA6-DAE9-46AF-8B43-DCF4A282EAF4}"/>
</file>

<file path=customXml/itemProps2.xml><?xml version="1.0" encoding="utf-8"?>
<ds:datastoreItem xmlns:ds="http://schemas.openxmlformats.org/officeDocument/2006/customXml" ds:itemID="{2D388058-C69D-471A-A7A8-29EDCE545096}"/>
</file>

<file path=customXml/itemProps3.xml><?xml version="1.0" encoding="utf-8"?>
<ds:datastoreItem xmlns:ds="http://schemas.openxmlformats.org/officeDocument/2006/customXml" ds:itemID="{BBE89ACC-864F-442B-9F51-80B23B6C8922}"/>
</file>

<file path=customXml/itemProps4.xml><?xml version="1.0" encoding="utf-8"?>
<ds:datastoreItem xmlns:ds="http://schemas.openxmlformats.org/officeDocument/2006/customXml" ds:itemID="{CF30EF4E-99EB-49B7-B65A-4F9BC1765928}"/>
</file>

<file path=customXml/itemProps5.xml><?xml version="1.0" encoding="utf-8"?>
<ds:datastoreItem xmlns:ds="http://schemas.openxmlformats.org/officeDocument/2006/customXml" ds:itemID="{86D39DCF-75C4-4CA7-B595-AE60B773D2BF}"/>
</file>

<file path=customXml/itemProps6.xml><?xml version="1.0" encoding="utf-8"?>
<ds:datastoreItem xmlns:ds="http://schemas.openxmlformats.org/officeDocument/2006/customXml" ds:itemID="{7696D03B-1B38-4DE5-9452-050C6345EED4}"/>
</file>

<file path=customXml/itemProps7.xml><?xml version="1.0" encoding="utf-8"?>
<ds:datastoreItem xmlns:ds="http://schemas.openxmlformats.org/officeDocument/2006/customXml" ds:itemID="{0413C377-A38D-404E-AF46-64899D39BC9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Inledning</vt:lpstr>
      <vt:lpstr>Kommentarer</vt:lpstr>
      <vt:lpstr>Prognos 2018</vt:lpstr>
      <vt:lpstr>Prognos 2019</vt:lpstr>
      <vt:lpstr>Prognos 2020</vt:lpstr>
      <vt:lpstr>Prognos 2021</vt:lpstr>
      <vt:lpstr>Aspar</vt:lpstr>
      <vt:lpstr>Lärosäte</vt:lpstr>
      <vt:lpstr>Öprod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Regeringskansliet</dc:creator>
  <cp:lastModifiedBy>Lina Lundblad</cp:lastModifiedBy>
  <cp:lastPrinted>2015-12-16T09:07:03Z</cp:lastPrinted>
  <dcterms:created xsi:type="dcterms:W3CDTF">1999-05-24T12:13:08Z</dcterms:created>
  <dcterms:modified xsi:type="dcterms:W3CDTF">2017-12-05T13:41:50Z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ContentTypeId">
    <vt:lpwstr>0x01010053E1D612BA3F4E21AA250ECD751942B30021CE4BDDDDB43B4A8945CACAC5716B4D</vt:lpwstr>
  </property>
  <property fmtid="{D5CDD505-2E9C-101B-9397-08002B2CF9AE}" pid="6" name="Order">
    <vt:r8>455800</vt:r8>
  </property>
  <property fmtid="{D5CDD505-2E9C-101B-9397-08002B2CF9AE}" pid="7" name="Departementsenhet">
    <vt:lpwstr>1;#Utbildningsdepartementet|893cff3d-8fdb-492c-b9c1-c70a28487ed4</vt:lpwstr>
  </property>
  <property fmtid="{D5CDD505-2E9C-101B-9397-08002B2CF9AE}" pid="8" name="RKOrdnaActivityCategory2">
    <vt:lpwstr>2.1. Budgetprocessen</vt:lpwstr>
  </property>
  <property fmtid="{D5CDD505-2E9C-101B-9397-08002B2CF9AE}" pid="9" name="Aktivitetskategori">
    <vt:lpwstr>11;#2.1. Budgetprocessen|601179b6-e68d-4f40-af6e-adcf3cf284a2</vt:lpwstr>
  </property>
  <property fmtid="{D5CDD505-2E9C-101B-9397-08002B2CF9AE}" pid="10" name="RKOrdnaDepartement2">
    <vt:lpwstr>Utbildningsdepartementet</vt:lpwstr>
  </property>
  <property fmtid="{D5CDD505-2E9C-101B-9397-08002B2CF9AE}" pid="11" name="_dlc_DocIdItemGuid">
    <vt:lpwstr>4d482f08-99b3-4ae6-9b89-2542463f0c96</vt:lpwstr>
  </property>
  <property fmtid="{D5CDD505-2E9C-101B-9397-08002B2CF9AE}" pid="12" name="_dlc_DocId">
    <vt:lpwstr>VR7HXXSTUPFM-20-17137</vt:lpwstr>
  </property>
  <property fmtid="{D5CDD505-2E9C-101B-9397-08002B2CF9AE}" pid="13" name="_dlc_DocIdUrl">
    <vt:lpwstr>http://rkdhs-u/enhet/UH/_layouts/DocIdRedir.aspx?ID=VR7HXXSTUPFM-20-17137, VR7HXXSTUPFM-20-17137</vt:lpwstr>
  </property>
</Properties>
</file>