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.Westerlund\Downloads\"/>
    </mc:Choice>
  </mc:AlternateContent>
  <xr:revisionPtr revIDLastSave="0" documentId="13_ncr:1_{C530655F-9B37-4150-8F6F-3A8202DCBF45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INFO" sheetId="2" r:id="rId1"/>
    <sheet name="Myndighetsregister" sheetId="1" r:id="rId2"/>
  </sheets>
  <definedNames>
    <definedName name="_xlnm._FilterDatabase" localSheetId="1" hidden="1">Myndighetsregister!$A$1:$AD$344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6" i="1" l="1"/>
  <c r="AB346" i="1" l="1"/>
  <c r="AC346" i="1"/>
  <c r="M346" i="1" l="1"/>
  <c r="L346" i="1" l="1"/>
  <c r="K346" i="1" l="1"/>
  <c r="J346" i="1" l="1"/>
  <c r="W346" i="1"/>
  <c r="D346" i="1"/>
  <c r="V346" i="1"/>
  <c r="U346" i="1"/>
  <c r="T346" i="1"/>
  <c r="S346" i="1"/>
  <c r="R346" i="1"/>
  <c r="Q346" i="1"/>
  <c r="P346" i="1"/>
  <c r="I332" i="1"/>
  <c r="I328" i="1"/>
  <c r="I326" i="1"/>
  <c r="I324" i="1"/>
  <c r="I268" i="1"/>
  <c r="I241" i="1"/>
  <c r="I231" i="1"/>
  <c r="I213" i="1"/>
  <c r="I208" i="1"/>
  <c r="I196" i="1"/>
  <c r="I192" i="1"/>
  <c r="I141" i="1"/>
  <c r="I130" i="1"/>
  <c r="I104" i="1"/>
  <c r="I67" i="1"/>
  <c r="I26" i="1"/>
  <c r="I346" i="1" l="1"/>
</calcChain>
</file>

<file path=xl/sharedStrings.xml><?xml version="1.0" encoding="utf-8"?>
<sst xmlns="http://schemas.openxmlformats.org/spreadsheetml/2006/main" count="2471" uniqueCount="1058">
  <si>
    <t>INFO</t>
  </si>
  <si>
    <t>Listan avser myndigheter enligt Statskontorets och SCB:s definition.</t>
  </si>
  <si>
    <t>Uppgifter om myndigheter i den statliga redovisningsorganisationen (ESV) uppdaterades efter lista på deras hemsida 2017-06-10</t>
  </si>
  <si>
    <t>"ÅA" är en förkortning för årsarbetskrafter</t>
  </si>
  <si>
    <t>COFOG är en förkortning för "Classification of the Functions of Government"</t>
  </si>
  <si>
    <t>I kolumnen "justerade ÅA" anges årsarbetskrafter för alla småmyndigheterna och värdmyndigheternas årsarbetskrafter har justerats därefter.</t>
  </si>
  <si>
    <t>Utöver Statskontoret och SCB finns andra som för register över antal myndigheter. Här kan särskilt ESV, Arbetsgivarverket och Regeringskansliet nämnas.</t>
  </si>
  <si>
    <t>ESV räknar myndigheter som ingår i den statliga redovisningsorganisationen.</t>
  </si>
  <si>
    <t>Arbetsgivarverket räknar myndigheter med egna anställda, arbetsgivare, som är obligatoriska medlemmar i medlemsorganisationen Arbetsgivarverket.</t>
  </si>
  <si>
    <t>KONTAKTPERSON</t>
  </si>
  <si>
    <t>Statskontoret</t>
  </si>
  <si>
    <t>COFOG</t>
  </si>
  <si>
    <t>1. Allmän offentlig förvaltning</t>
  </si>
  <si>
    <t>2. Försvar</t>
  </si>
  <si>
    <t>3. Samhällsskydd</t>
  </si>
  <si>
    <t>4. Näringslivsfrågor</t>
  </si>
  <si>
    <t>5. Miljöskydd</t>
  </si>
  <si>
    <t>6. Bostadsförsörjning och samhällsutveckling</t>
  </si>
  <si>
    <t>7. Hälso- och sjukvård</t>
  </si>
  <si>
    <t>8. Fritidsverksamhet, kultur och religion</t>
  </si>
  <si>
    <t>9. Utbildning</t>
  </si>
  <si>
    <t>10. Socialt skydd</t>
  </si>
  <si>
    <t>MYNDIGHETSDEFINITION</t>
  </si>
  <si>
    <t>De centrala delarna i definitionen av en myndighet är att:</t>
  </si>
  <si>
    <t>1. Myndigheten lyder under regering eller riksdag</t>
  </si>
  <si>
    <t>2. Myndigheten styrs av en särskild instruktion eller lag</t>
  </si>
  <si>
    <t>3. Myndighetens verksamhet är permanent</t>
  </si>
  <si>
    <t>Källa: Avsnitt 1.2 i "Statsförvaltningens utveckling 1990-2005" (Statskontoret 2005:32)</t>
  </si>
  <si>
    <t>LNr</t>
  </si>
  <si>
    <t>Myndighet</t>
  </si>
  <si>
    <t>Alternativt namn</t>
  </si>
  <si>
    <t>Antal</t>
  </si>
  <si>
    <t>COFOG10</t>
  </si>
  <si>
    <t>Orgnr</t>
  </si>
  <si>
    <t>ÅA_2017</t>
  </si>
  <si>
    <t>ÅA_kommentar</t>
  </si>
  <si>
    <t>Anställda_2017</t>
  </si>
  <si>
    <t>Domstolar och domstolsverket</t>
  </si>
  <si>
    <t>Universitet</t>
  </si>
  <si>
    <t>AP-fond</t>
  </si>
  <si>
    <t>Affärsverk</t>
  </si>
  <si>
    <t>GD</t>
  </si>
  <si>
    <t>ESV</t>
  </si>
  <si>
    <t>AgV</t>
  </si>
  <si>
    <t>DV</t>
  </si>
  <si>
    <t>Värdmyndighet</t>
  </si>
  <si>
    <t>Departement</t>
  </si>
  <si>
    <t>Ledningsform</t>
  </si>
  <si>
    <t>SFS</t>
  </si>
  <si>
    <t>Kommentar</t>
  </si>
  <si>
    <t>Affärsverket svenska kraftnät</t>
  </si>
  <si>
    <t>0435</t>
  </si>
  <si>
    <t>04</t>
  </si>
  <si>
    <t>202100-4284</t>
  </si>
  <si>
    <t>Infrastrukturdepartementet</t>
  </si>
  <si>
    <t>Styrelse</t>
  </si>
  <si>
    <t>2007:1119</t>
  </si>
  <si>
    <t>Alkoholsortimentsnämnden</t>
  </si>
  <si>
    <t>202100-5943</t>
  </si>
  <si>
    <t>Kammarkollegiet</t>
  </si>
  <si>
    <t>Socialdepartementet</t>
  </si>
  <si>
    <t>Nämnd</t>
  </si>
  <si>
    <t>2007:1216</t>
  </si>
  <si>
    <t/>
  </si>
  <si>
    <t>Allmänna reklamationsnämnden</t>
  </si>
  <si>
    <t>0411</t>
  </si>
  <si>
    <t>202100-3625</t>
  </si>
  <si>
    <t>Finansdepartementet</t>
  </si>
  <si>
    <t>Enrådighetsmyndighet</t>
  </si>
  <si>
    <t>2015:739</t>
  </si>
  <si>
    <t>Andra AP-fonden</t>
  </si>
  <si>
    <t>01</t>
  </si>
  <si>
    <t>857209-0606</t>
  </si>
  <si>
    <t>Uppgiften hämtas från årsredovisningen (medelantal anställda)</t>
  </si>
  <si>
    <t>2000:192</t>
  </si>
  <si>
    <t>Ansvarsnämnden för djurens hälso- och sjukvård</t>
  </si>
  <si>
    <t>202100-6834</t>
  </si>
  <si>
    <t>Jordbruksverket</t>
  </si>
  <si>
    <t>Näringsdepartementet</t>
  </si>
  <si>
    <t>Arbetsdomstolen</t>
  </si>
  <si>
    <t>0412</t>
  </si>
  <si>
    <t>202100-2122</t>
  </si>
  <si>
    <t>Arbetsmarknadsdepartementet</t>
  </si>
  <si>
    <t>Arbetsförmedlingen</t>
  </si>
  <si>
    <t>1050</t>
  </si>
  <si>
    <t>10</t>
  </si>
  <si>
    <t>202100-2114</t>
  </si>
  <si>
    <t>2014:396</t>
  </si>
  <si>
    <t>Arbetsgivarverket</t>
  </si>
  <si>
    <t>0131</t>
  </si>
  <si>
    <t>202100-3476</t>
  </si>
  <si>
    <t>Arbetsgivarkollegium</t>
  </si>
  <si>
    <t xml:space="preserve">2007:829 </t>
  </si>
  <si>
    <t>Arbetsmiljöverket</t>
  </si>
  <si>
    <t>202100-2148</t>
  </si>
  <si>
    <t>2007:913</t>
  </si>
  <si>
    <t>Arvsfondsdelegationen</t>
  </si>
  <si>
    <t>202100-5950</t>
  </si>
  <si>
    <t>2004:484</t>
  </si>
  <si>
    <t>Barnombudsmannen</t>
  </si>
  <si>
    <t>BO</t>
  </si>
  <si>
    <t>1090</t>
  </si>
  <si>
    <t>202100-3690</t>
  </si>
  <si>
    <t>2007:1021</t>
  </si>
  <si>
    <t>Blekinge tekniska högskola</t>
  </si>
  <si>
    <t>0941</t>
  </si>
  <si>
    <t>09</t>
  </si>
  <si>
    <t>202100-4011</t>
  </si>
  <si>
    <t>Utbildningsdepartementet</t>
  </si>
  <si>
    <t>1993:100</t>
  </si>
  <si>
    <t>Bokföringsnämnden</t>
  </si>
  <si>
    <t>202100-3278</t>
  </si>
  <si>
    <t>2017:153</t>
  </si>
  <si>
    <t>Bolagsverket</t>
  </si>
  <si>
    <t>202100-5489</t>
  </si>
  <si>
    <t>2007:1110</t>
  </si>
  <si>
    <t>Boverket</t>
  </si>
  <si>
    <t>0610</t>
  </si>
  <si>
    <t>06</t>
  </si>
  <si>
    <t>202100-3989</t>
  </si>
  <si>
    <t>2012:546</t>
  </si>
  <si>
    <t>Brottsförebyggande rådet</t>
  </si>
  <si>
    <t>Brå</t>
  </si>
  <si>
    <t>0360</t>
  </si>
  <si>
    <t>03</t>
  </si>
  <si>
    <t>202100-0068</t>
  </si>
  <si>
    <t>Justitiedepartementet</t>
  </si>
  <si>
    <t>2016:1201</t>
  </si>
  <si>
    <t>Brottsoffermyndigheten</t>
  </si>
  <si>
    <t>202100-3435</t>
  </si>
  <si>
    <t>2007:1171</t>
  </si>
  <si>
    <t>Överklagandenämnden för etikprövning</t>
  </si>
  <si>
    <t>Centrala etikprövningsnämnden (gammalt namn)</t>
  </si>
  <si>
    <t>202100-5463</t>
  </si>
  <si>
    <t>Vetenskapsrådet</t>
  </si>
  <si>
    <t>2007:1068</t>
  </si>
  <si>
    <t>Centrala studiestödsnämnden</t>
  </si>
  <si>
    <t>CSN</t>
  </si>
  <si>
    <t>0960</t>
  </si>
  <si>
    <t>202100-1819</t>
  </si>
  <si>
    <t>2017:1114</t>
  </si>
  <si>
    <t>202100-0050</t>
  </si>
  <si>
    <t>2007:975</t>
  </si>
  <si>
    <t>Delegationen för folkrättslig granskning av vapenprojekt</t>
  </si>
  <si>
    <t>02</t>
  </si>
  <si>
    <t>202100-6842</t>
  </si>
  <si>
    <t>RK/Fö</t>
  </si>
  <si>
    <t>Försvarsdepartementet</t>
  </si>
  <si>
    <t>2007:936</t>
  </si>
  <si>
    <t>Delegationen mot segregation</t>
  </si>
  <si>
    <t>Delmos</t>
  </si>
  <si>
    <t>202100-6701</t>
  </si>
  <si>
    <t>2017:1085</t>
  </si>
  <si>
    <t>Diskrimineringsombudsmannen</t>
  </si>
  <si>
    <t>20210-06073</t>
  </si>
  <si>
    <t>2008:1401</t>
  </si>
  <si>
    <t>Domarnämnden</t>
  </si>
  <si>
    <t>0330</t>
  </si>
  <si>
    <t>202100-6081</t>
  </si>
  <si>
    <t>2010:1793</t>
  </si>
  <si>
    <t>Domstolsverket</t>
  </si>
  <si>
    <t>202100-2742</t>
  </si>
  <si>
    <t>SCB räknar in hovrätter, förvaltningsrätter mfl i Domstolsverkets åa. Siffran stämmer ej överrens med Domstolsverkets egna uppgifter då de använder olika beräkningsmetoder</t>
  </si>
  <si>
    <t>2007:1073</t>
  </si>
  <si>
    <t>E-hälsomyndigheten</t>
  </si>
  <si>
    <t>07</t>
  </si>
  <si>
    <t>202100-6552</t>
  </si>
  <si>
    <t>2013:1031</t>
  </si>
  <si>
    <t>Ekobrottsmyndigheten</t>
  </si>
  <si>
    <t>202100-4979</t>
  </si>
  <si>
    <t>2015:744</t>
  </si>
  <si>
    <t>Ekonomistyrningsverket</t>
  </si>
  <si>
    <t>0112</t>
  </si>
  <si>
    <t>202100-5026</t>
  </si>
  <si>
    <t>2016:1023</t>
  </si>
  <si>
    <t>Elsäkerhetsverket</t>
  </si>
  <si>
    <t>202100-4466</t>
  </si>
  <si>
    <t>2007:1121</t>
  </si>
  <si>
    <t>Energimarknadsinspektionen</t>
  </si>
  <si>
    <t>202100-5695</t>
  </si>
  <si>
    <t>2016:742</t>
  </si>
  <si>
    <t>Exportkreditnämnden</t>
  </si>
  <si>
    <t>EKN</t>
  </si>
  <si>
    <t>202100-2098</t>
  </si>
  <si>
    <t>Utrikesdepartementet</t>
  </si>
  <si>
    <t>2007:1217</t>
  </si>
  <si>
    <t>Fastighetsmäklarinspektionen</t>
  </si>
  <si>
    <t>FMI</t>
  </si>
  <si>
    <t>202100-4870</t>
  </si>
  <si>
    <t>2009:606</t>
  </si>
  <si>
    <t>Fideikommissnämnden</t>
  </si>
  <si>
    <t>202100-0043</t>
  </si>
  <si>
    <t>2007:1074</t>
  </si>
  <si>
    <t>Finansinspektionen</t>
  </si>
  <si>
    <t>FI</t>
  </si>
  <si>
    <t>202100-4235</t>
  </si>
  <si>
    <t>2009:93</t>
  </si>
  <si>
    <t>Finanspolitiska rådet</t>
  </si>
  <si>
    <t>0132</t>
  </si>
  <si>
    <t>202100-5687</t>
  </si>
  <si>
    <t>2011:446</t>
  </si>
  <si>
    <t>Fjärde AP-fonden</t>
  </si>
  <si>
    <t>802005-1952</t>
  </si>
  <si>
    <t>Medelantal anställda enligt årsredovisningen</t>
  </si>
  <si>
    <t>Folke Bernadotteakademin</t>
  </si>
  <si>
    <t>FBA</t>
  </si>
  <si>
    <t>0230</t>
  </si>
  <si>
    <t>202100-5380</t>
  </si>
  <si>
    <t>2013:727</t>
  </si>
  <si>
    <t>Folkhälsomyndigheten</t>
  </si>
  <si>
    <t>202100-6545</t>
  </si>
  <si>
    <t>2013:1020</t>
  </si>
  <si>
    <t>Forskarskattenämnden</t>
  </si>
  <si>
    <t>202100-5893</t>
  </si>
  <si>
    <t>Skatteverket</t>
  </si>
  <si>
    <t>2007:786</t>
  </si>
  <si>
    <t>Forskningsrådet för hälsa, arbetsliv och välfärd</t>
  </si>
  <si>
    <t>FORTE</t>
  </si>
  <si>
    <t>1080</t>
  </si>
  <si>
    <t>202100-5240</t>
  </si>
  <si>
    <t xml:space="preserve">2007:1431 </t>
  </si>
  <si>
    <t>Forskningsrådet för miljö, areella näringar och samhällsbyggande</t>
  </si>
  <si>
    <t>Formas</t>
  </si>
  <si>
    <t>05</t>
  </si>
  <si>
    <t>202100-5232</t>
  </si>
  <si>
    <t>Miljödepartementet</t>
  </si>
  <si>
    <t>2009:1024</t>
  </si>
  <si>
    <t>Fortifikationsverket</t>
  </si>
  <si>
    <t>0210</t>
  </si>
  <si>
    <t>202100-4607</t>
  </si>
  <si>
    <t xml:space="preserve">2007:758 </t>
  </si>
  <si>
    <t>Forum för levande historia</t>
  </si>
  <si>
    <t>0850</t>
  </si>
  <si>
    <t>08</t>
  </si>
  <si>
    <t>202100-5356</t>
  </si>
  <si>
    <t>Kulturdepartementet</t>
  </si>
  <si>
    <t xml:space="preserve">2007:1197 </t>
  </si>
  <si>
    <t>Första AP-fonden</t>
  </si>
  <si>
    <t>802005-7538</t>
  </si>
  <si>
    <t>Försvarets materielverk</t>
  </si>
  <si>
    <t>FMV</t>
  </si>
  <si>
    <t>202100-0340</t>
  </si>
  <si>
    <t xml:space="preserve">2007:854 </t>
  </si>
  <si>
    <t>Försvarets radioanstalt</t>
  </si>
  <si>
    <t>FRA</t>
  </si>
  <si>
    <t>202100-0365</t>
  </si>
  <si>
    <t>ingen uppgift</t>
  </si>
  <si>
    <t xml:space="preserve">2007:937 </t>
  </si>
  <si>
    <t>Försvarshögskolan</t>
  </si>
  <si>
    <t>202100-4730</t>
  </si>
  <si>
    <t>2007:1164</t>
  </si>
  <si>
    <t xml:space="preserve">Försvarsmakten </t>
  </si>
  <si>
    <t>202100-4615</t>
  </si>
  <si>
    <t>2007:1266</t>
  </si>
  <si>
    <t>Försvarsunderrättelsedomstolen</t>
  </si>
  <si>
    <t>202100-6313</t>
  </si>
  <si>
    <t>Försäkringskassan</t>
  </si>
  <si>
    <t>202100-5521</t>
  </si>
  <si>
    <t>2009:1174</t>
  </si>
  <si>
    <t>Förvaltningsrätten i Falun</t>
  </si>
  <si>
    <t>Ingår i Domstolsverket</t>
  </si>
  <si>
    <t>Förvaltningsrätten i Göteborg</t>
  </si>
  <si>
    <t>Migrationsdomstol</t>
  </si>
  <si>
    <t>Förvaltningsrätten i Härnösand</t>
  </si>
  <si>
    <t>Förvaltningsrätten i Jönköping</t>
  </si>
  <si>
    <t>Förvaltningsrätten i Karlstad</t>
  </si>
  <si>
    <t>Förvaltningsrätten i Linköping</t>
  </si>
  <si>
    <t>Förvaltningsrätten i Luleå</t>
  </si>
  <si>
    <t>Förvaltningsrätten i Malmö</t>
  </si>
  <si>
    <t>Förvaltningsrätten i Stockholm</t>
  </si>
  <si>
    <t>Förvaltningsrätten i Umeå</t>
  </si>
  <si>
    <t>Förvaltningsrätten i Uppsala</t>
  </si>
  <si>
    <t>Förvaltningsrätten i Växjö</t>
  </si>
  <si>
    <t>Gentekniknämnden</t>
  </si>
  <si>
    <t>202100-4813</t>
  </si>
  <si>
    <t>2007:1075</t>
  </si>
  <si>
    <t>Granskningsnämnden för försvarsuppfinningar</t>
  </si>
  <si>
    <t>202100-6859</t>
  </si>
  <si>
    <t>Patent- och registreringsverket</t>
  </si>
  <si>
    <t>Gymnastik- och idrottshögskolan</t>
  </si>
  <si>
    <t>GIH</t>
  </si>
  <si>
    <t>202100-4334</t>
  </si>
  <si>
    <t>Göteborgs universitet</t>
  </si>
  <si>
    <t>GU</t>
  </si>
  <si>
    <t>202100-3153</t>
  </si>
  <si>
    <t>Harpsundsnämnden</t>
  </si>
  <si>
    <t>202100-4250</t>
  </si>
  <si>
    <t>Uppgift från enkät små mynd. 2016</t>
  </si>
  <si>
    <t>Statsrådsberedningen</t>
  </si>
  <si>
    <t xml:space="preserve">2007:1227 </t>
  </si>
  <si>
    <t>Havs- och vattenmyndigheten</t>
  </si>
  <si>
    <t>HaV</t>
  </si>
  <si>
    <t>0540</t>
  </si>
  <si>
    <t>202100-6420</t>
  </si>
  <si>
    <t>2011:619</t>
  </si>
  <si>
    <t>Göta hovrätt</t>
  </si>
  <si>
    <t>Hovrätten för Nedre Norrland</t>
  </si>
  <si>
    <t>Hovrätten för Västra Sverige</t>
  </si>
  <si>
    <t>Hovrätten för Övre Norrland</t>
  </si>
  <si>
    <t>Hovrätten över Skåne och Blekinge</t>
  </si>
  <si>
    <t>Svea hovrätt</t>
  </si>
  <si>
    <t>Mark- och miljööverdomstolen, Patent- och marknadsöverdomtolen</t>
  </si>
  <si>
    <t>Hyresnämnden i Göteborg</t>
  </si>
  <si>
    <t>Hyresnämnden i Jönköping</t>
  </si>
  <si>
    <t>Hyresnämnden i Linköping</t>
  </si>
  <si>
    <t>Hyresnämnden i Malmö</t>
  </si>
  <si>
    <t>Hyresnämnden i Stockholm</t>
  </si>
  <si>
    <t>Hyresnämnden i Sundsvall</t>
  </si>
  <si>
    <t>Hyresnämnden i Umeå</t>
  </si>
  <si>
    <t>Hyresnämnden i Västerås</t>
  </si>
  <si>
    <t>Hälso- och sjukvårdens ansvarsnämnd</t>
  </si>
  <si>
    <t>HSAN</t>
  </si>
  <si>
    <t>202100-3765</t>
  </si>
  <si>
    <t>Socialstyrelsen</t>
  </si>
  <si>
    <t>2011:582</t>
  </si>
  <si>
    <t>Högskolan Dalarna</t>
  </si>
  <si>
    <t>202100-2908</t>
  </si>
  <si>
    <t>Högskolan i Borås</t>
  </si>
  <si>
    <t>202100-3138</t>
  </si>
  <si>
    <t>Högskolan i Gävle</t>
  </si>
  <si>
    <t>202100-2890</t>
  </si>
  <si>
    <t>Högskolan i Halmstad</t>
  </si>
  <si>
    <t>202100-3203</t>
  </si>
  <si>
    <t>Högskolan i Skövde</t>
  </si>
  <si>
    <t>202100-3146</t>
  </si>
  <si>
    <t>Högskolan Kristianstad</t>
  </si>
  <si>
    <t>202100-3195</t>
  </si>
  <si>
    <t xml:space="preserve">Högskolan Väst </t>
  </si>
  <si>
    <t>202100-4052</t>
  </si>
  <si>
    <t>Högskolans avskiljandenämnd</t>
  </si>
  <si>
    <t>202100-6867</t>
  </si>
  <si>
    <t>Universitetkanslerämbetet</t>
  </si>
  <si>
    <t>Högsta domstolen</t>
  </si>
  <si>
    <t>Högsta förvaltningsdomstolen</t>
  </si>
  <si>
    <t>Inspektionen för arbetslöshetsförsäkringen</t>
  </si>
  <si>
    <t>202100-5414</t>
  </si>
  <si>
    <t>2007:906</t>
  </si>
  <si>
    <t>Inspektionen för socialförsäkringen</t>
  </si>
  <si>
    <t>ISF</t>
  </si>
  <si>
    <t>202100-6248</t>
  </si>
  <si>
    <t>2009:602</t>
  </si>
  <si>
    <t>Inspektionen för strategiska produkter</t>
  </si>
  <si>
    <t>ISP</t>
  </si>
  <si>
    <t>0250</t>
  </si>
  <si>
    <t>202100-4912</t>
  </si>
  <si>
    <t>2010:1101</t>
  </si>
  <si>
    <t>Inspektionen för vård och omsorg</t>
  </si>
  <si>
    <t>IVO</t>
  </si>
  <si>
    <t>202100-6537</t>
  </si>
  <si>
    <t>2013:196</t>
  </si>
  <si>
    <t>Institutet för arbetsmarknads- och utbildningspolitisk utvärdering</t>
  </si>
  <si>
    <t>IFAU</t>
  </si>
  <si>
    <t>0481</t>
  </si>
  <si>
    <t>202100-4946</t>
  </si>
  <si>
    <t>2007:911</t>
  </si>
  <si>
    <t>Institutet för rymdfysik</t>
  </si>
  <si>
    <t>202100-3567</t>
  </si>
  <si>
    <t>2007:1163</t>
  </si>
  <si>
    <t>Institutet för språk och folkminnen</t>
  </si>
  <si>
    <t>0820</t>
  </si>
  <si>
    <t>202100-1082</t>
  </si>
  <si>
    <t>2007:1181</t>
  </si>
  <si>
    <t>Justitiekanslern</t>
  </si>
  <si>
    <t>0111</t>
  </si>
  <si>
    <t>202100-0035</t>
  </si>
  <si>
    <t>1975:1345</t>
  </si>
  <si>
    <t>Jämställdhetsmyndigheten</t>
  </si>
  <si>
    <t>202100-6693</t>
  </si>
  <si>
    <t>0133</t>
  </si>
  <si>
    <t>202100-0829</t>
  </si>
  <si>
    <t>2007:824</t>
  </si>
  <si>
    <t>Kammarrätten i Göteborg</t>
  </si>
  <si>
    <t>Kammarrätten i Jönköping</t>
  </si>
  <si>
    <t>Kammarrätten i Stockholm</t>
  </si>
  <si>
    <t>Migrationsöverdomstolen</t>
  </si>
  <si>
    <t>Kammarrätten i Sundsvall</t>
  </si>
  <si>
    <t>Karlstads universitet</t>
  </si>
  <si>
    <t>202100-3120</t>
  </si>
  <si>
    <t>Karolinska institutet</t>
  </si>
  <si>
    <t>KI</t>
  </si>
  <si>
    <t>202100-2973</t>
  </si>
  <si>
    <t>Kemikalieinspektionen</t>
  </si>
  <si>
    <t>KemI</t>
  </si>
  <si>
    <t>0560</t>
  </si>
  <si>
    <t>202100-3880</t>
  </si>
  <si>
    <t>2009:947</t>
  </si>
  <si>
    <t>Klimatpolitiska rådet</t>
  </si>
  <si>
    <t>202100-6719</t>
  </si>
  <si>
    <t>Kommerskollegium</t>
  </si>
  <si>
    <t>202100-2007</t>
  </si>
  <si>
    <t>2012:990</t>
  </si>
  <si>
    <t>Konjunkturinstitutet</t>
  </si>
  <si>
    <t>202100-0845</t>
  </si>
  <si>
    <t>2007:759</t>
  </si>
  <si>
    <t>Konkurrensverket</t>
  </si>
  <si>
    <t>202100-4342</t>
  </si>
  <si>
    <t>2007:1117</t>
  </si>
  <si>
    <t>Konstfack</t>
  </si>
  <si>
    <t>202100-1199</t>
  </si>
  <si>
    <t>Konstnärsnämnden</t>
  </si>
  <si>
    <t>202100-3252</t>
  </si>
  <si>
    <t>2007:1199</t>
  </si>
  <si>
    <t>Konsumentverket</t>
  </si>
  <si>
    <t>202100-2064</t>
  </si>
  <si>
    <t>2009:607</t>
  </si>
  <si>
    <t>Krigsförsäkringsnämnden</t>
  </si>
  <si>
    <t>202100-5810</t>
  </si>
  <si>
    <t>2007:842</t>
  </si>
  <si>
    <t>Kriminalvården</t>
  </si>
  <si>
    <t>0340</t>
  </si>
  <si>
    <t>202100-0225</t>
  </si>
  <si>
    <t>2007:1172</t>
  </si>
  <si>
    <t>Kronofogdemyndigheten</t>
  </si>
  <si>
    <t>202100-5646</t>
  </si>
  <si>
    <t>2016:1333</t>
  </si>
  <si>
    <t>Kungl. Biblioteket</t>
  </si>
  <si>
    <t>202100-1710</t>
  </si>
  <si>
    <t>2008:1421</t>
  </si>
  <si>
    <t>Kungl. Konsthögskolan</t>
  </si>
  <si>
    <t>202100-2957</t>
  </si>
  <si>
    <t>Kungl. Musikhögskolan i Stockholm</t>
  </si>
  <si>
    <t>KMH</t>
  </si>
  <si>
    <t>202100-1215</t>
  </si>
  <si>
    <t>Kungl. Tekniska högskolan</t>
  </si>
  <si>
    <t>KTH</t>
  </si>
  <si>
    <t>202100-3054</t>
  </si>
  <si>
    <t>Kustbevakningen</t>
  </si>
  <si>
    <t>KBV</t>
  </si>
  <si>
    <t>202100-3997</t>
  </si>
  <si>
    <t>2019:84</t>
  </si>
  <si>
    <t>Kärnavfallsfonden</t>
  </si>
  <si>
    <t>202100-4904</t>
  </si>
  <si>
    <t>2007:1055</t>
  </si>
  <si>
    <t>Lagrådet</t>
  </si>
  <si>
    <t>202100-5315</t>
  </si>
  <si>
    <t>2003:333</t>
  </si>
  <si>
    <t>Lantmäteriet</t>
  </si>
  <si>
    <t>202100-4888</t>
  </si>
  <si>
    <t>2009:946</t>
  </si>
  <si>
    <t>Linköpings universitet</t>
  </si>
  <si>
    <t>202100-3096</t>
  </si>
  <si>
    <t>Linnéuniversitetet</t>
  </si>
  <si>
    <t>202100-6271</t>
  </si>
  <si>
    <t>Livsmedelsverket</t>
  </si>
  <si>
    <t>SLV</t>
  </si>
  <si>
    <t>0421</t>
  </si>
  <si>
    <t>202100-1850</t>
  </si>
  <si>
    <t>2009:1426</t>
  </si>
  <si>
    <t>Lokala säkerhetsnämnden vid kärntekniska anläggningen Barsebäck</t>
  </si>
  <si>
    <t>2007:1054</t>
  </si>
  <si>
    <t>Lokala säkerhetsnämnden vid kärntekniska anläggningen Forsmark</t>
  </si>
  <si>
    <t>Lokala säkerhetsnämnden vid kärntekniska anläggningen Oskarshamn</t>
  </si>
  <si>
    <t>Lokala säkerhetsnämnden vid kärntekniska anläggningen Ringhals</t>
  </si>
  <si>
    <t>Lokala säkerhetsnämnden vid kärntekniska anläggningen Studsvik</t>
  </si>
  <si>
    <t>Spelinspektionen</t>
  </si>
  <si>
    <t>Lotteriinspektionen (gammalt namn)</t>
  </si>
  <si>
    <t>202100-3310</t>
  </si>
  <si>
    <t>2007:756</t>
  </si>
  <si>
    <t>Luftfartsverket</t>
  </si>
  <si>
    <t>LFV</t>
  </si>
  <si>
    <t>0454</t>
  </si>
  <si>
    <t>202100-0795</t>
  </si>
  <si>
    <t>2010:184</t>
  </si>
  <si>
    <t>Luleå tekniska universitet</t>
  </si>
  <si>
    <t>202100-2841</t>
  </si>
  <si>
    <t>Lunds universitet</t>
  </si>
  <si>
    <t>202100-3211</t>
  </si>
  <si>
    <t>Läkemedelsverket</t>
  </si>
  <si>
    <t>LV</t>
  </si>
  <si>
    <t>0760</t>
  </si>
  <si>
    <t>202100-4078</t>
  </si>
  <si>
    <t>2007:1205</t>
  </si>
  <si>
    <t>Länsstyrelsen i Blekinge län</t>
  </si>
  <si>
    <t>202100-2320</t>
  </si>
  <si>
    <t>2007:825</t>
  </si>
  <si>
    <t>Länsstyrelsen i Dalarnas län</t>
  </si>
  <si>
    <t>202100-2429</t>
  </si>
  <si>
    <t>Länsstyrelsen i Gotlands län</t>
  </si>
  <si>
    <t>202100-2312</t>
  </si>
  <si>
    <t>Länsstyrelsen i Gävleborgs län</t>
  </si>
  <si>
    <t>202100-2437</t>
  </si>
  <si>
    <t>Länsstyrelsen i Hallands län</t>
  </si>
  <si>
    <t>202100-2353</t>
  </si>
  <si>
    <t>Länsstyrelsen i Jämtlands län</t>
  </si>
  <si>
    <t>202100-2452</t>
  </si>
  <si>
    <t>Länsstyrelsen i Jönköpings län</t>
  </si>
  <si>
    <t>202100-2288</t>
  </si>
  <si>
    <t>Länsstyrelsen i Kalmar län</t>
  </si>
  <si>
    <t>202100-2304</t>
  </si>
  <si>
    <t>Länsstyrelsen i Kronobergs län</t>
  </si>
  <si>
    <t>202100-2296</t>
  </si>
  <si>
    <t>Länsstyrelsen i Norrbottens län</t>
  </si>
  <si>
    <t>202100-2478</t>
  </si>
  <si>
    <t>Länsstyrelsen i Skåne län</t>
  </si>
  <si>
    <t>202100-2346</t>
  </si>
  <si>
    <t>Länsstyrelsen i Stockholms län</t>
  </si>
  <si>
    <t>202100-2247</t>
  </si>
  <si>
    <t>Länsstyrelsen i Södermanlands län</t>
  </si>
  <si>
    <t>202100-2262</t>
  </si>
  <si>
    <t>Länsstyrelsen i Uppsala län</t>
  </si>
  <si>
    <t>202100-2254</t>
  </si>
  <si>
    <t>Länsstyrelsen i Värmlands län</t>
  </si>
  <si>
    <t>202100-2395</t>
  </si>
  <si>
    <t>Länsstyrelsen i Västerbottens län</t>
  </si>
  <si>
    <t>202100-2460</t>
  </si>
  <si>
    <t>Länsstyrelsen i Västernorrlands län</t>
  </si>
  <si>
    <t>202100-2445</t>
  </si>
  <si>
    <t>Länsstyrelsen i Västmanlands län</t>
  </si>
  <si>
    <t>202100-2411</t>
  </si>
  <si>
    <t>Länsstyrelsen i Västra Götalands län</t>
  </si>
  <si>
    <t>202100-2361</t>
  </si>
  <si>
    <t>Länsstyrelsen i Örebro län</t>
  </si>
  <si>
    <t>202100-2403</t>
  </si>
  <si>
    <t>Länsstyrelsen i Östergötlands län</t>
  </si>
  <si>
    <t>202100-2270</t>
  </si>
  <si>
    <t>Malmö universitet</t>
  </si>
  <si>
    <t>202100-4920</t>
  </si>
  <si>
    <t>Medlingsinstitutet</t>
  </si>
  <si>
    <t>202100-5174</t>
  </si>
  <si>
    <t>2007:912</t>
  </si>
  <si>
    <t>Migrationsverket</t>
  </si>
  <si>
    <t>1070</t>
  </si>
  <si>
    <t>202100-2163</t>
  </si>
  <si>
    <t>2007:996</t>
  </si>
  <si>
    <t>Mittuniversitetet</t>
  </si>
  <si>
    <t>202100-4524</t>
  </si>
  <si>
    <t>Moderna museet</t>
  </si>
  <si>
    <t>202100-5091</t>
  </si>
  <si>
    <t>2007:1177</t>
  </si>
  <si>
    <t>Myndigheten för delaktighet</t>
  </si>
  <si>
    <t>1012</t>
  </si>
  <si>
    <t>202100-5588</t>
  </si>
  <si>
    <t>2014:134</t>
  </si>
  <si>
    <t>Myndigheten för familjerätt och föräldraskapsstöd</t>
  </si>
  <si>
    <t>MFoF</t>
  </si>
  <si>
    <t>1040</t>
  </si>
  <si>
    <t>202100-4169</t>
  </si>
  <si>
    <t>2007:1020</t>
  </si>
  <si>
    <t xml:space="preserve">Myndigheten för kulturanalys </t>
  </si>
  <si>
    <t>202100-6404</t>
  </si>
  <si>
    <t>2011:124</t>
  </si>
  <si>
    <t>Myndigheten för press, radio och tv</t>
  </si>
  <si>
    <t>0830</t>
  </si>
  <si>
    <t>202100-6347</t>
  </si>
  <si>
    <t>2010:1062</t>
  </si>
  <si>
    <t>Myndigheten för samhällsskydd och beredskap</t>
  </si>
  <si>
    <t>MSB</t>
  </si>
  <si>
    <t>0220</t>
  </si>
  <si>
    <t>202100-5984</t>
  </si>
  <si>
    <t>2008:1002</t>
  </si>
  <si>
    <t>Myndigheten för tillgängliga medier</t>
  </si>
  <si>
    <t>202100-3591</t>
  </si>
  <si>
    <t>2010:769</t>
  </si>
  <si>
    <t>Myndigheten för tillväxtpolitiska utvärderingar och analyser</t>
  </si>
  <si>
    <t>Tillväxtanalys</t>
  </si>
  <si>
    <t>202100-6164</t>
  </si>
  <si>
    <t>2016:1048</t>
  </si>
  <si>
    <t>Myndigheten för ungdoms- och civilsamhällesfrågor</t>
  </si>
  <si>
    <t>Mucf</t>
  </si>
  <si>
    <t>202100-1173</t>
  </si>
  <si>
    <t>2015:49</t>
  </si>
  <si>
    <t>Myndigheten för vård- och omsorgsanalys</t>
  </si>
  <si>
    <t>Vårdanalys</t>
  </si>
  <si>
    <t>202100-6412</t>
  </si>
  <si>
    <t>2010:1385</t>
  </si>
  <si>
    <t>Myndigheten för yrkeshögskolan</t>
  </si>
  <si>
    <t>MYH</t>
  </si>
  <si>
    <t>0930</t>
  </si>
  <si>
    <t>202100-6230</t>
  </si>
  <si>
    <t>2011:1162</t>
  </si>
  <si>
    <t>MDH</t>
  </si>
  <si>
    <t>202100-2916</t>
  </si>
  <si>
    <t>Nationalmuseum</t>
  </si>
  <si>
    <t>202100-1108</t>
  </si>
  <si>
    <t>2007:1175</t>
  </si>
  <si>
    <t>Naturhistoriska riksmuseet</t>
  </si>
  <si>
    <t>202100-1124</t>
  </si>
  <si>
    <t>2007:1176</t>
  </si>
  <si>
    <t>Naturvårdsverket</t>
  </si>
  <si>
    <t>202100-1975</t>
  </si>
  <si>
    <t>2012:989</t>
  </si>
  <si>
    <t>Nordiska afrikainstitutet</t>
  </si>
  <si>
    <t>202100-2726</t>
  </si>
  <si>
    <t>2007:1222</t>
  </si>
  <si>
    <t>Notarienämnden</t>
  </si>
  <si>
    <t>202100-6032</t>
  </si>
  <si>
    <t>Domstolsverket/Kammarrätten i Jönköping</t>
  </si>
  <si>
    <t>2007:1076</t>
  </si>
  <si>
    <t>Nämnden för hemslöjdsfrågor</t>
  </si>
  <si>
    <t>202100-4144</t>
  </si>
  <si>
    <t>Tillväxtverket</t>
  </si>
  <si>
    <t>2007:1193</t>
  </si>
  <si>
    <t>Myndigheten för stöd till trossamfund</t>
  </si>
  <si>
    <t>SST</t>
  </si>
  <si>
    <t>0840</t>
  </si>
  <si>
    <t>202100-5141</t>
  </si>
  <si>
    <t>2007:1192</t>
  </si>
  <si>
    <t>Nämnden för styrelserepresentationsfrågor</t>
  </si>
  <si>
    <t>202100-5786</t>
  </si>
  <si>
    <t>RK/A</t>
  </si>
  <si>
    <t xml:space="preserve">2007:909 </t>
  </si>
  <si>
    <t>Nämnden mot diskriminering</t>
  </si>
  <si>
    <t>202100-6206</t>
  </si>
  <si>
    <t>2008:1328</t>
  </si>
  <si>
    <t>Oljekrisnämnden</t>
  </si>
  <si>
    <t>202100-6776</t>
  </si>
  <si>
    <t>RK/M</t>
  </si>
  <si>
    <t>PRV</t>
  </si>
  <si>
    <t>202100-2072</t>
  </si>
  <si>
    <t>2007:1111</t>
  </si>
  <si>
    <t>Patentombudsnämnden</t>
  </si>
  <si>
    <t>202100-6370</t>
  </si>
  <si>
    <t>2010:1054</t>
  </si>
  <si>
    <t>Pensionsmyndigheten</t>
  </si>
  <si>
    <t>1020</t>
  </si>
  <si>
    <t>202100-6255</t>
  </si>
  <si>
    <t>2009:1173</t>
  </si>
  <si>
    <t>Polarforskningssekretariatet</t>
  </si>
  <si>
    <t>0550</t>
  </si>
  <si>
    <t>202100-4060</t>
  </si>
  <si>
    <t>2007:1072</t>
  </si>
  <si>
    <t>Polismyndigheten</t>
  </si>
  <si>
    <t>0310</t>
  </si>
  <si>
    <t>202100-0076</t>
  </si>
  <si>
    <t>2014:1102</t>
  </si>
  <si>
    <t>Post- och telestyrelsen</t>
  </si>
  <si>
    <t>PTS</t>
  </si>
  <si>
    <t>0460</t>
  </si>
  <si>
    <t>202100-4359</t>
  </si>
  <si>
    <t>2007:951</t>
  </si>
  <si>
    <t>Regeringskansliet</t>
  </si>
  <si>
    <t>202100-3831</t>
  </si>
  <si>
    <t>1996:1515</t>
  </si>
  <si>
    <t>Revisorsinspektionen</t>
  </si>
  <si>
    <t>202100-4805</t>
  </si>
  <si>
    <t>2007:1077</t>
  </si>
  <si>
    <t>Riksantikvarieämbetet</t>
  </si>
  <si>
    <t>202100-1090</t>
  </si>
  <si>
    <t>2014:1585</t>
  </si>
  <si>
    <t>Riksarkivet</t>
  </si>
  <si>
    <t>202100-1074</t>
  </si>
  <si>
    <t>2009:1593</t>
  </si>
  <si>
    <t>Riksgäldskontoret</t>
  </si>
  <si>
    <t>Riksgälden</t>
  </si>
  <si>
    <t>202100-2635</t>
  </si>
  <si>
    <t>2007:1447</t>
  </si>
  <si>
    <t>Riksvärderingsnämnden</t>
  </si>
  <si>
    <t>202100-6784</t>
  </si>
  <si>
    <t>Rymdstyrelsen</t>
  </si>
  <si>
    <t>202100-2585</t>
  </si>
  <si>
    <t>2007:1115</t>
  </si>
  <si>
    <t>Rådet för europeiska socialfonden i Sverige</t>
  </si>
  <si>
    <t>Svenska ESF-rådet</t>
  </si>
  <si>
    <t>202100-5224</t>
  </si>
  <si>
    <t>2007:907</t>
  </si>
  <si>
    <t>Rättshjälpsmyndigheten</t>
  </si>
  <si>
    <t>202100-6016</t>
  </si>
  <si>
    <t>Sundsvalls tingsrätt</t>
  </si>
  <si>
    <t>2007:1078</t>
  </si>
  <si>
    <t>Rättshjälpsnämnden</t>
  </si>
  <si>
    <t>202100-6008</t>
  </si>
  <si>
    <t>2007:1079</t>
  </si>
  <si>
    <t>Rättsmedicinalverket</t>
  </si>
  <si>
    <t>RMV</t>
  </si>
  <si>
    <t>202100-4227</t>
  </si>
  <si>
    <t>2007:976</t>
  </si>
  <si>
    <t>Sameskolstyrelsen</t>
  </si>
  <si>
    <t>0912</t>
  </si>
  <si>
    <t>202100-4631</t>
  </si>
  <si>
    <t>2011:131</t>
  </si>
  <si>
    <t>Sametinget</t>
  </si>
  <si>
    <t>202100-4573</t>
  </si>
  <si>
    <t>SBA</t>
  </si>
  <si>
    <t xml:space="preserve">2009:1395 </t>
  </si>
  <si>
    <t>Sjunde AP-fonden</t>
  </si>
  <si>
    <t>802406-2302</t>
  </si>
  <si>
    <t>Medeltal anställda enligt årsredovisningen</t>
  </si>
  <si>
    <t>Sjätte AP-fonden</t>
  </si>
  <si>
    <t>855104-0721</t>
  </si>
  <si>
    <t>2000:193</t>
  </si>
  <si>
    <t>Sjöfartsverket</t>
  </si>
  <si>
    <t>0452</t>
  </si>
  <si>
    <t>202100-0654</t>
  </si>
  <si>
    <t>2007:1161</t>
  </si>
  <si>
    <t>Skatterättsnämnden</t>
  </si>
  <si>
    <t>202100-5901</t>
  </si>
  <si>
    <t>2007:785</t>
  </si>
  <si>
    <t>202100-5448</t>
  </si>
  <si>
    <t>2017:154</t>
  </si>
  <si>
    <t>Skiljenämnden i vissa trygghetsfrågor</t>
  </si>
  <si>
    <t>202100-5869</t>
  </si>
  <si>
    <t>2007:830</t>
  </si>
  <si>
    <t>Skogsstyrelsen</t>
  </si>
  <si>
    <t>0422</t>
  </si>
  <si>
    <t>202100-5612</t>
  </si>
  <si>
    <t>2009:1393</t>
  </si>
  <si>
    <t>Skolforskningsinstitutet</t>
  </si>
  <si>
    <t>202100-6602</t>
  </si>
  <si>
    <t>2014:1578</t>
  </si>
  <si>
    <t>Skolväsendets överklagandenämnd</t>
  </si>
  <si>
    <t>202100-5729</t>
  </si>
  <si>
    <t>Statens skolinspektion</t>
  </si>
  <si>
    <t>2007:948</t>
  </si>
  <si>
    <t>202100-0555</t>
  </si>
  <si>
    <t>2015:284</t>
  </si>
  <si>
    <t>Specialpedagogiska skolmyndigheten</t>
  </si>
  <si>
    <t>SPSM</t>
  </si>
  <si>
    <t>202100-5745</t>
  </si>
  <si>
    <t>2011:130</t>
  </si>
  <si>
    <t>Statens ansvarsnämnd</t>
  </si>
  <si>
    <t>202100-5836</t>
  </si>
  <si>
    <t>2007:831</t>
  </si>
  <si>
    <t>Statens beredning för medicinsk och social utvärdering</t>
  </si>
  <si>
    <t>SBU</t>
  </si>
  <si>
    <t>0750</t>
  </si>
  <si>
    <t>202100-4417</t>
  </si>
  <si>
    <t>2007:1233</t>
  </si>
  <si>
    <t>Statens centrum för arkitektur och design</t>
  </si>
  <si>
    <t>ArkDes</t>
  </si>
  <si>
    <t>202100-3427</t>
  </si>
  <si>
    <t>2013:71</t>
  </si>
  <si>
    <t>Statens energimyndighet</t>
  </si>
  <si>
    <t>Energimyndigheten</t>
  </si>
  <si>
    <t>202100-5000</t>
  </si>
  <si>
    <t>2014:520</t>
  </si>
  <si>
    <t>Statens fastighetsverk</t>
  </si>
  <si>
    <t>SFV</t>
  </si>
  <si>
    <t>202100-4474</t>
  </si>
  <si>
    <t>2007:757</t>
  </si>
  <si>
    <t>Statens försvarshistoriska museer</t>
  </si>
  <si>
    <t>202100-0464</t>
  </si>
  <si>
    <t>2007:1178</t>
  </si>
  <si>
    <t>Statens geotekniska institut</t>
  </si>
  <si>
    <t>0650</t>
  </si>
  <si>
    <t>202100-0712</t>
  </si>
  <si>
    <t>2009:945</t>
  </si>
  <si>
    <t>Statens haverikommission</t>
  </si>
  <si>
    <t>SHK</t>
  </si>
  <si>
    <t>202100-3260</t>
  </si>
  <si>
    <t>2007:860</t>
  </si>
  <si>
    <t>Statens historiska museer</t>
  </si>
  <si>
    <t>202100-4953</t>
  </si>
  <si>
    <t>2014:1079</t>
  </si>
  <si>
    <t>Statens inspektion för försvarsunderrättelseverksamhet</t>
  </si>
  <si>
    <t>SIUN</t>
  </si>
  <si>
    <t>202100-6214</t>
  </si>
  <si>
    <t>2009:969</t>
  </si>
  <si>
    <t>Statens institutionsstyrelse</t>
  </si>
  <si>
    <t>SiS</t>
  </si>
  <si>
    <t>202100-4508</t>
  </si>
  <si>
    <t>2007:1132</t>
  </si>
  <si>
    <t>Statens jordbruksverk</t>
  </si>
  <si>
    <t>SJV, Jordbruksverket</t>
  </si>
  <si>
    <t>202100-4151</t>
  </si>
  <si>
    <t>2009:1464</t>
  </si>
  <si>
    <t>Statens konstråd</t>
  </si>
  <si>
    <t>202100-1033</t>
  </si>
  <si>
    <t>2007:1188</t>
  </si>
  <si>
    <t>Statens kulturråd</t>
  </si>
  <si>
    <t>202100-1280</t>
  </si>
  <si>
    <t>2012:515</t>
  </si>
  <si>
    <t>Statens maritima och transporthistoriska museer</t>
  </si>
  <si>
    <t>Hette tidigare Statens maritima museer</t>
  </si>
  <si>
    <t>202100-1132</t>
  </si>
  <si>
    <t>2007:1198</t>
  </si>
  <si>
    <t>Statens medieråd</t>
  </si>
  <si>
    <t>202100-6396</t>
  </si>
  <si>
    <t>2010:1923</t>
  </si>
  <si>
    <t>Statens museer för världskultur</t>
  </si>
  <si>
    <t>202100-5075</t>
  </si>
  <si>
    <t>2007:1185</t>
  </si>
  <si>
    <t>Statens musikverk</t>
  </si>
  <si>
    <t>Musikverket</t>
  </si>
  <si>
    <t>202100-3666</t>
  </si>
  <si>
    <t>2010:1922</t>
  </si>
  <si>
    <t>Statens nämnd för arbetstagares uppfinningar</t>
  </si>
  <si>
    <t>202100-5778</t>
  </si>
  <si>
    <t xml:space="preserve">2007:908 </t>
  </si>
  <si>
    <t>Statens servicecenter</t>
  </si>
  <si>
    <t>202100-6453</t>
  </si>
  <si>
    <t>2012:208</t>
  </si>
  <si>
    <t>Statens skaderegleringsnämnd</t>
  </si>
  <si>
    <t>202100-5828</t>
  </si>
  <si>
    <t>2007:826</t>
  </si>
  <si>
    <t>Skolinspektionen</t>
  </si>
  <si>
    <t>0980</t>
  </si>
  <si>
    <t>202100-6065</t>
  </si>
  <si>
    <t>2011:556</t>
  </si>
  <si>
    <t>Statens skolverk</t>
  </si>
  <si>
    <t>Skolverket</t>
  </si>
  <si>
    <t>202100-4185</t>
  </si>
  <si>
    <t>2015:1047</t>
  </si>
  <si>
    <t>Statens tjänstepensions- och grupplivnämnd</t>
  </si>
  <si>
    <t>202100-5851</t>
  </si>
  <si>
    <t>Statens pensionsverk</t>
  </si>
  <si>
    <t>2007:833</t>
  </si>
  <si>
    <t>Statens tjänstepensionsverk</t>
  </si>
  <si>
    <t>202100-0928</t>
  </si>
  <si>
    <t>2007:832</t>
  </si>
  <si>
    <t>Statens veterinärmedicinska anstalt</t>
  </si>
  <si>
    <t>SVA</t>
  </si>
  <si>
    <t>202100-1868</t>
  </si>
  <si>
    <t>2009:1394</t>
  </si>
  <si>
    <t>Statens väg- och transportforskningsinstitut</t>
  </si>
  <si>
    <t>VTI</t>
  </si>
  <si>
    <t>0485</t>
  </si>
  <si>
    <t>202100-0704</t>
  </si>
  <si>
    <t>2007:964</t>
  </si>
  <si>
    <t>Statens överklagandenämnd</t>
  </si>
  <si>
    <t>202100-4763</t>
  </si>
  <si>
    <t>2007:835</t>
  </si>
  <si>
    <t>Statistiska centralbyrån</t>
  </si>
  <si>
    <t>SCB</t>
  </si>
  <si>
    <t>202100-0837</t>
  </si>
  <si>
    <t>2016:822</t>
  </si>
  <si>
    <t>Kungl. Maj:ts Staats Contoir</t>
  </si>
  <si>
    <t>202100-0852</t>
  </si>
  <si>
    <t>2007:827</t>
  </si>
  <si>
    <t>Stockholms konstnärliga högskola</t>
  </si>
  <si>
    <t>202100-6560</t>
  </si>
  <si>
    <t>Stockholms universitet</t>
  </si>
  <si>
    <t>SU</t>
  </si>
  <si>
    <t>202100-3062</t>
  </si>
  <si>
    <t>Strålsäkerhetsmyndigheten</t>
  </si>
  <si>
    <t>0433</t>
  </si>
  <si>
    <t>202100-5737</t>
  </si>
  <si>
    <t>2008:452</t>
  </si>
  <si>
    <t>Styrelsen för ackreditering och teknisk kontroll</t>
  </si>
  <si>
    <t>SWEDAC</t>
  </si>
  <si>
    <t>202100-3815</t>
  </si>
  <si>
    <t>2009:895</t>
  </si>
  <si>
    <t>Styrelsen för internationellt utvecklingssamarbete</t>
  </si>
  <si>
    <t>SIDA</t>
  </si>
  <si>
    <t>0121</t>
  </si>
  <si>
    <t>202100-4789</t>
  </si>
  <si>
    <t>Årsarbetskrafter skiljer sig mellan SCB och årsredovisningen</t>
  </si>
  <si>
    <t>2010:1080</t>
  </si>
  <si>
    <t>Styrelsen för samefonden</t>
  </si>
  <si>
    <t>202100-6800</t>
  </si>
  <si>
    <t>?</t>
  </si>
  <si>
    <t>1992:1433</t>
  </si>
  <si>
    <t>Svenska FAO-kommittén</t>
  </si>
  <si>
    <t>202100-6818</t>
  </si>
  <si>
    <t>RK/N</t>
  </si>
  <si>
    <t>Vid tillämpning av myndighetsförordningen (2007:515) ska med myndighetens ledning förstås kommittén.</t>
  </si>
  <si>
    <t>Svenska ILO-kommittén</t>
  </si>
  <si>
    <t>202100-5877</t>
  </si>
  <si>
    <t>Kommitté</t>
  </si>
  <si>
    <t>1977:987</t>
  </si>
  <si>
    <t>Svenska institutet för europapolitiska studier</t>
  </si>
  <si>
    <t>SIEPS</t>
  </si>
  <si>
    <t>0113</t>
  </si>
  <si>
    <t>202100-5331</t>
  </si>
  <si>
    <t>2008:748</t>
  </si>
  <si>
    <t>Svenska institutet</t>
  </si>
  <si>
    <t>SI</t>
  </si>
  <si>
    <t>202100-4961</t>
  </si>
  <si>
    <t>2015:152</t>
  </si>
  <si>
    <t>Sveriges författarfond</t>
  </si>
  <si>
    <t>202100-3583</t>
  </si>
  <si>
    <t>1962:652</t>
  </si>
  <si>
    <t>Sveriges geologiska undersökning</t>
  </si>
  <si>
    <t>SGU</t>
  </si>
  <si>
    <t>202100-2528</t>
  </si>
  <si>
    <t>2008:1233</t>
  </si>
  <si>
    <t>Sveriges lantbruksuniversitet</t>
  </si>
  <si>
    <t>SLU</t>
  </si>
  <si>
    <t>202100-2817</t>
  </si>
  <si>
    <t>1993:221</t>
  </si>
  <si>
    <t>Sveriges meteorologiska och hydrologiska institut</t>
  </si>
  <si>
    <t>SMHI</t>
  </si>
  <si>
    <t>202100-0696</t>
  </si>
  <si>
    <t>2009:974</t>
  </si>
  <si>
    <t>Säkerhets- och integritetsskyddsnämnden</t>
  </si>
  <si>
    <t>202100-5703</t>
  </si>
  <si>
    <t>2007:1141</t>
  </si>
  <si>
    <t>Säkerhetspolisen</t>
  </si>
  <si>
    <t>SÄPO</t>
  </si>
  <si>
    <t>202100-6594</t>
  </si>
  <si>
    <t>Ingen uppgift</t>
  </si>
  <si>
    <t>2014:1103</t>
  </si>
  <si>
    <t>Södertörns högskola</t>
  </si>
  <si>
    <t>202100-4896</t>
  </si>
  <si>
    <t>Tandvårds- och Läkemedelsförmånsverket</t>
  </si>
  <si>
    <t>TLV</t>
  </si>
  <si>
    <t>202100-5364</t>
  </si>
  <si>
    <t>2007:1206</t>
  </si>
  <si>
    <t>202100-6149</t>
  </si>
  <si>
    <t>2009:145</t>
  </si>
  <si>
    <t>Alingsås tingsrätt</t>
  </si>
  <si>
    <t>Attunda tingsrätt</t>
  </si>
  <si>
    <t>Blekinge tingsrätt</t>
  </si>
  <si>
    <t>Borås tingsrätt</t>
  </si>
  <si>
    <t>Eksjö tingsrätt</t>
  </si>
  <si>
    <t>Eskilstuna tingsrätt</t>
  </si>
  <si>
    <t>Falu tingsrätt</t>
  </si>
  <si>
    <t>Gotlands tingsrätt</t>
  </si>
  <si>
    <t>Gällivare tingsrätt</t>
  </si>
  <si>
    <t>Gävle tingsrätt</t>
  </si>
  <si>
    <t>Göteborgs tingsrätt</t>
  </si>
  <si>
    <t>Halmstads tingsrätt</t>
  </si>
  <si>
    <t>Haparanda tingsrätt</t>
  </si>
  <si>
    <t>Helsingborgs tingsrätt</t>
  </si>
  <si>
    <t>Hudiksvalls tingsrätt</t>
  </si>
  <si>
    <t>Hässleholms tingsrätt</t>
  </si>
  <si>
    <t>Jönköpings tingsrätt</t>
  </si>
  <si>
    <t>Kalmar tingsrätt</t>
  </si>
  <si>
    <t>Kristianstads tingsrätt</t>
  </si>
  <si>
    <t>Linköpings tingsrätt</t>
  </si>
  <si>
    <t>Luleå tingsrätt</t>
  </si>
  <si>
    <t>Lunds tingsrätt</t>
  </si>
  <si>
    <t>Lycksele tingsrätt</t>
  </si>
  <si>
    <t>Malmö tingsrätt</t>
  </si>
  <si>
    <t>Mora tingsrätt</t>
  </si>
  <si>
    <t>Nacka tingsrätt</t>
  </si>
  <si>
    <t>Mark- och miljödomstol</t>
  </si>
  <si>
    <t>Norrköpings tingsrätt</t>
  </si>
  <si>
    <t>Norrtälje tingsrätt</t>
  </si>
  <si>
    <t>Nyköpings tingsrätt</t>
  </si>
  <si>
    <t>Skaraborgs tingsrätt</t>
  </si>
  <si>
    <t>Skellefteå tingsrätt</t>
  </si>
  <si>
    <t>Solna tingsrätt</t>
  </si>
  <si>
    <t>Stockholms tingsrätt</t>
  </si>
  <si>
    <t>Patent- och marknadsdomstol</t>
  </si>
  <si>
    <t>Södertälje tingsrätt</t>
  </si>
  <si>
    <t>Södertörns tingsrätt</t>
  </si>
  <si>
    <t>Uddevalla tingsrätt</t>
  </si>
  <si>
    <t>Umeå tingsrätt</t>
  </si>
  <si>
    <t>Uppsala tingsrätt</t>
  </si>
  <si>
    <t>Varbergs tingsrätt</t>
  </si>
  <si>
    <t>Vänersborgs tingsrätt</t>
  </si>
  <si>
    <t>Värmlands tingsrätt</t>
  </si>
  <si>
    <t>Västmanlands tingsrätt</t>
  </si>
  <si>
    <t>Växjö tingsrätt</t>
  </si>
  <si>
    <t>Ystads tingsrätt</t>
  </si>
  <si>
    <t>Ångermanlands tingsrätt</t>
  </si>
  <si>
    <t>Örebro tingsrätt</t>
  </si>
  <si>
    <t>Östersunds tingsrätt</t>
  </si>
  <si>
    <t>Totalförsvarets forskningsinstitut</t>
  </si>
  <si>
    <t>FOI</t>
  </si>
  <si>
    <t>202100-5182</t>
  </si>
  <si>
    <t>2007:861</t>
  </si>
  <si>
    <t>Rekryteringsmyndigheten</t>
  </si>
  <si>
    <t>202100-4771</t>
  </si>
  <si>
    <t>2010:1472</t>
  </si>
  <si>
    <t>Trafikanalys</t>
  </si>
  <si>
    <t>202100-6305</t>
  </si>
  <si>
    <t>2010:186</t>
  </si>
  <si>
    <t>Trafikverket</t>
  </si>
  <si>
    <t>0451</t>
  </si>
  <si>
    <t>202100-6297</t>
  </si>
  <si>
    <t>2010:185</t>
  </si>
  <si>
    <t>Transportstyrelsen</t>
  </si>
  <si>
    <t>202100-6099</t>
  </si>
  <si>
    <t>2008:1300</t>
  </si>
  <si>
    <t>Tredje AP-fonden</t>
  </si>
  <si>
    <t>802014-4120</t>
  </si>
  <si>
    <t>Tullverket</t>
  </si>
  <si>
    <t>202100-0969</t>
  </si>
  <si>
    <t>2016:1332</t>
  </si>
  <si>
    <t>Umeå universitet</t>
  </si>
  <si>
    <t>202100-2874</t>
  </si>
  <si>
    <t>Universitets- och högskolerådet</t>
  </si>
  <si>
    <t>UHR</t>
  </si>
  <si>
    <t>202100-6487</t>
  </si>
  <si>
    <t>2012:811</t>
  </si>
  <si>
    <t>Universitetskanslerämbetet</t>
  </si>
  <si>
    <t>UKÄ</t>
  </si>
  <si>
    <t>202100-6495</t>
  </si>
  <si>
    <t>2012:810</t>
  </si>
  <si>
    <t>Upphandlingsmyndigheten</t>
  </si>
  <si>
    <t>202100-6610</t>
  </si>
  <si>
    <t>2015:527</t>
  </si>
  <si>
    <t>Uppsala universitet</t>
  </si>
  <si>
    <t>202100-2932</t>
  </si>
  <si>
    <t>Utrikesförvaltningens antagningsnämnd</t>
  </si>
  <si>
    <t>202100-6826</t>
  </si>
  <si>
    <t>RK/UD</t>
  </si>
  <si>
    <t>1991:360</t>
  </si>
  <si>
    <t>Valmyndigheten</t>
  </si>
  <si>
    <t>0160</t>
  </si>
  <si>
    <t>202100-5281</t>
  </si>
  <si>
    <t>2007:977</t>
  </si>
  <si>
    <t>Verket för innovationssystem</t>
  </si>
  <si>
    <t>Vinnova</t>
  </si>
  <si>
    <t>0486</t>
  </si>
  <si>
    <t>202100-5216</t>
  </si>
  <si>
    <t>2009:1101</t>
  </si>
  <si>
    <t>202100-5208</t>
  </si>
  <si>
    <t>2009:975</t>
  </si>
  <si>
    <t>Åklagarmyndigheten</t>
  </si>
  <si>
    <t>202100-0084</t>
  </si>
  <si>
    <t>2015:743</t>
  </si>
  <si>
    <t>Örebro universitet</t>
  </si>
  <si>
    <t>202100-2924</t>
  </si>
  <si>
    <t>Överklagandenämnden för högskolan</t>
  </si>
  <si>
    <t>202100-4375</t>
  </si>
  <si>
    <t>2007:991</t>
  </si>
  <si>
    <t>Överklagandenämnden för nämndemannauppdrag</t>
  </si>
  <si>
    <t>202100-6024</t>
  </si>
  <si>
    <t>2007:1081</t>
  </si>
  <si>
    <t>Överklagandenämnden för studiestöd</t>
  </si>
  <si>
    <t>202100-5273</t>
  </si>
  <si>
    <t>2007:1348</t>
  </si>
  <si>
    <t>Myndigheten för arbetsmiljökunskap</t>
  </si>
  <si>
    <t>Mynak</t>
  </si>
  <si>
    <t>202100-6875</t>
  </si>
  <si>
    <t>Myndigheten för digital förvaltning</t>
  </si>
  <si>
    <t>DIGG</t>
  </si>
  <si>
    <t>202100-6883</t>
  </si>
  <si>
    <t>2018:1486</t>
  </si>
  <si>
    <t>Centrala djurförsöksetiska nämnden</t>
  </si>
  <si>
    <t>202100-6909</t>
  </si>
  <si>
    <t>1988:534</t>
  </si>
  <si>
    <t>Etikprövningsmyndigheten</t>
  </si>
  <si>
    <t>202100-6925</t>
  </si>
  <si>
    <t>2018:1879</t>
  </si>
  <si>
    <t>Nämnden för prövning av oredlighet i forskning</t>
  </si>
  <si>
    <t>2019:1152</t>
  </si>
  <si>
    <t>Totalt</t>
  </si>
  <si>
    <t>Övriga</t>
  </si>
  <si>
    <t>Kungliga slotts- och hovstaten</t>
  </si>
  <si>
    <t>Zornsamlingarna</t>
  </si>
  <si>
    <t>Riksdagens ombudsmän</t>
  </si>
  <si>
    <t>Riksdagsförvaltningen</t>
  </si>
  <si>
    <t>Riksrevisionen</t>
  </si>
  <si>
    <t>Riksdagens arvodesnämnd</t>
  </si>
  <si>
    <t>Kommentarer</t>
  </si>
  <si>
    <t>Plikt- och prövningsverket</t>
  </si>
  <si>
    <t>Tidigare Totalförsvarets rekryteringsmyndighet</t>
  </si>
  <si>
    <t>Integritetsskyddsmyndigheten</t>
  </si>
  <si>
    <t>IMY</t>
  </si>
  <si>
    <t>Tidigare Datainspektionen</t>
  </si>
  <si>
    <t>ÅA 2021</t>
  </si>
  <si>
    <t>Myndigheten för psykologiskt försvar</t>
  </si>
  <si>
    <t>Institutet för mänskliga rättigheter</t>
  </si>
  <si>
    <t>2021:936</t>
  </si>
  <si>
    <t>2021:1198</t>
  </si>
  <si>
    <t>202100-7014</t>
  </si>
  <si>
    <t>202100-7022</t>
  </si>
  <si>
    <t>202100-6933</t>
  </si>
  <si>
    <t>20</t>
  </si>
  <si>
    <t>ESV uppger att det finns 216 myndigheter i den statliga redovisningsorganisationen. Då räknar de även riksdagsmyndigheterna samt Hovet. (mars 2022)</t>
  </si>
  <si>
    <t>Sveriges riksbank</t>
  </si>
  <si>
    <t>Anton Biström</t>
  </si>
  <si>
    <t>anton.bistrom@statskontoret.se</t>
  </si>
  <si>
    <t>Myndighetsregistret uppdateras två gånger per år: vid hel- och halvsårskiftet</t>
  </si>
  <si>
    <t>ÅA 2022</t>
  </si>
  <si>
    <t>Mälardalens universitet</t>
  </si>
  <si>
    <t>Uppgifter om medlemskap i AgV uppdaterade efter en lista som skickades till oss från AgV via mail 2017-06-02.</t>
  </si>
  <si>
    <t>Arbetskrafter för myndigheter med värdmyndigheter räknas ibland in i sina respektive värdmyndigheters arbetskrafter.</t>
  </si>
  <si>
    <t>Vissa småmyndigheter har ingen värdmyndighet. Dessa myndigheters årsarbetskrafter ingår därför inte i SCB:s siffror och har lagts till manuellt.</t>
  </si>
  <si>
    <t>Listan avser situationen i juni 2022</t>
  </si>
  <si>
    <t>ÅA 2018</t>
  </si>
  <si>
    <t>ÅA 2019</t>
  </si>
  <si>
    <t>ÅA 2020</t>
  </si>
  <si>
    <t>Antal beslutsfattande organ (2022)</t>
  </si>
  <si>
    <t>Antal rådgivande organ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</si>
</sst>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8">
    <xf numFmtId="0" fontId="0" fillId="0" borderId="0" xfId="0"/>
    <xf numFmtId="0" fontId="3" fillId="3" borderId="1" xfId="1" applyFont="1" applyFill="1"/>
    <xf numFmtId="0" fontId="3" fillId="3" borderId="1" xfId="1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0" borderId="0" xfId="2"/>
    <xf numFmtId="1" fontId="0" fillId="0" borderId="0" xfId="0" applyNumberFormat="1" applyAlignment="1">
      <alignment vertical="center" wrapText="1"/>
    </xf>
  </cellXfs>
  <cellStyles count="4">
    <cellStyle name="Anteckning" xfId="1" builtinId="10"/>
    <cellStyle name="Hyperlänk" xfId="2" builtinId="8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.bistrom@statskontoret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43"/>
  <sheetViews>
    <sheetView workbookViewId="0">
      <selection activeCell="H30" sqref="H30"/>
    </sheetView>
  </sheetViews>
  <sheetFormatPr defaultRowHeight="15" x14ac:dyDescent="0.25"/>
  <sheetData>
    <row r="1" spans="1:1" x14ac:dyDescent="0.25">
      <c r="A1" s="4" t="s">
        <v>0</v>
      </c>
    </row>
    <row r="2" spans="1:1" x14ac:dyDescent="0.25">
      <c r="A2" t="s">
        <v>1</v>
      </c>
    </row>
    <row r="3" spans="1:1" x14ac:dyDescent="0.25">
      <c r="A3" t="s">
        <v>1052</v>
      </c>
    </row>
    <row r="4" spans="1:1" x14ac:dyDescent="0.25">
      <c r="A4" t="s">
        <v>1049</v>
      </c>
    </row>
    <row r="5" spans="1:1" x14ac:dyDescent="0.25">
      <c r="A5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1050</v>
      </c>
    </row>
    <row r="10" spans="1:1" x14ac:dyDescent="0.25">
      <c r="A10" t="s">
        <v>1051</v>
      </c>
    </row>
    <row r="11" spans="1:1" x14ac:dyDescent="0.25">
      <c r="A11" t="s">
        <v>5</v>
      </c>
    </row>
    <row r="13" spans="1:1" x14ac:dyDescent="0.25">
      <c r="A13" t="s">
        <v>6</v>
      </c>
    </row>
    <row r="14" spans="1:1" x14ac:dyDescent="0.25">
      <c r="A14" t="s">
        <v>7</v>
      </c>
    </row>
    <row r="15" spans="1:1" x14ac:dyDescent="0.25">
      <c r="A15" t="s">
        <v>8</v>
      </c>
    </row>
    <row r="17" spans="1:1" x14ac:dyDescent="0.25">
      <c r="A17" t="s">
        <v>1046</v>
      </c>
    </row>
    <row r="19" spans="1:1" x14ac:dyDescent="0.25">
      <c r="A19" s="4" t="s">
        <v>9</v>
      </c>
    </row>
    <row r="20" spans="1:1" x14ac:dyDescent="0.25">
      <c r="A20" t="s">
        <v>1044</v>
      </c>
    </row>
    <row r="21" spans="1:1" x14ac:dyDescent="0.25">
      <c r="A21" t="s">
        <v>10</v>
      </c>
    </row>
    <row r="22" spans="1:1" x14ac:dyDescent="0.25">
      <c r="A22" s="6" t="s">
        <v>1045</v>
      </c>
    </row>
    <row r="25" spans="1:1" x14ac:dyDescent="0.25">
      <c r="A25" s="4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  <row r="28" spans="1:1" x14ac:dyDescent="0.25">
      <c r="A28" t="s">
        <v>14</v>
      </c>
    </row>
    <row r="29" spans="1:1" x14ac:dyDescent="0.25">
      <c r="A29" t="s">
        <v>15</v>
      </c>
    </row>
    <row r="30" spans="1:1" x14ac:dyDescent="0.25">
      <c r="A30" t="s">
        <v>16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7" spans="1:1" x14ac:dyDescent="0.25">
      <c r="A37" s="4" t="s">
        <v>22</v>
      </c>
    </row>
    <row r="38" spans="1:1" x14ac:dyDescent="0.25">
      <c r="A38" t="s">
        <v>23</v>
      </c>
    </row>
    <row r="39" spans="1:1" x14ac:dyDescent="0.25">
      <c r="A39" t="s">
        <v>24</v>
      </c>
    </row>
    <row r="40" spans="1:1" x14ac:dyDescent="0.25">
      <c r="A40" t="s">
        <v>25</v>
      </c>
    </row>
    <row r="41" spans="1:1" x14ac:dyDescent="0.25">
      <c r="A41" t="s">
        <v>26</v>
      </c>
    </row>
    <row r="43" spans="1:1" x14ac:dyDescent="0.25">
      <c r="A43" t="s">
        <v>27</v>
      </c>
    </row>
  </sheetData>
  <hyperlinks>
    <hyperlink ref="A22" r:id="rId1" xr:uid="{BE267769-B8AF-4AB1-AABC-C465798B64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D359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2" max="2" width="50.85546875" customWidth="1"/>
    <col min="3" max="3" width="18.42578125" bestFit="1" customWidth="1"/>
    <col min="4" max="4" width="8" bestFit="1" customWidth="1"/>
    <col min="5" max="5" width="9.5703125" bestFit="1" customWidth="1"/>
    <col min="6" max="6" width="11.5703125" bestFit="1" customWidth="1"/>
    <col min="7" max="7" width="11.7109375" style="3" bestFit="1" customWidth="1"/>
    <col min="8" max="8" width="17" customWidth="1"/>
    <col min="9" max="9" width="10.85546875" bestFit="1" customWidth="1"/>
    <col min="10" max="10" width="10.28515625" bestFit="1" customWidth="1"/>
    <col min="11" max="11" width="12" bestFit="1" customWidth="1"/>
    <col min="12" max="14" width="12.85546875" bestFit="1" customWidth="1"/>
    <col min="15" max="15" width="16.7109375" bestFit="1" customWidth="1"/>
    <col min="17" max="17" width="13.140625" bestFit="1" customWidth="1"/>
    <col min="18" max="18" width="10.5703125" bestFit="1" customWidth="1"/>
    <col min="19" max="19" width="12.42578125" bestFit="1" customWidth="1"/>
    <col min="20" max="20" width="5.85546875" bestFit="1" customWidth="1"/>
    <col min="21" max="21" width="6.5703125" bestFit="1" customWidth="1"/>
    <col min="22" max="22" width="6.85546875" bestFit="1" customWidth="1"/>
    <col min="23" max="23" width="5.85546875" bestFit="1" customWidth="1"/>
    <col min="24" max="24" width="17.7109375" customWidth="1"/>
    <col min="25" max="25" width="30.28515625" customWidth="1"/>
    <col min="26" max="26" width="22.28515625" customWidth="1"/>
    <col min="27" max="27" width="26.7109375" customWidth="1"/>
    <col min="28" max="28" width="34.42578125" style="7" bestFit="1" customWidth="1"/>
    <col min="29" max="29" width="30.140625" style="7" bestFit="1" customWidth="1"/>
    <col min="30" max="30" width="37.140625" customWidth="1"/>
    <col min="35" max="35" width="9.140625" customWidth="1"/>
  </cols>
  <sheetData>
    <row r="1" spans="1:30" s="1" customFormat="1" x14ac:dyDescent="0.25">
      <c r="A1" s="1" t="s">
        <v>28</v>
      </c>
      <c r="B1" s="1" t="s">
        <v>29</v>
      </c>
      <c r="C1" s="1" t="s">
        <v>30</v>
      </c>
      <c r="D1" s="1" t="s">
        <v>31</v>
      </c>
      <c r="E1" s="1" t="s">
        <v>11</v>
      </c>
      <c r="F1" s="1" t="s">
        <v>32</v>
      </c>
      <c r="G1" s="2" t="s">
        <v>33</v>
      </c>
      <c r="H1" s="1" t="s">
        <v>35</v>
      </c>
      <c r="I1" s="1" t="s">
        <v>34</v>
      </c>
      <c r="J1" s="1" t="s">
        <v>1053</v>
      </c>
      <c r="K1" s="1" t="s">
        <v>1054</v>
      </c>
      <c r="L1" s="1" t="s">
        <v>1055</v>
      </c>
      <c r="M1" s="1" t="s">
        <v>1033</v>
      </c>
      <c r="N1" s="1" t="s">
        <v>1047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1056</v>
      </c>
      <c r="AC1" s="1" t="s">
        <v>1057</v>
      </c>
      <c r="AD1" s="1" t="s">
        <v>49</v>
      </c>
    </row>
    <row r="2" spans="1:30" x14ac:dyDescent="0.25">
      <c r="A2">
        <v>1</v>
      </c>
      <c r="B2" t="s">
        <v>50</v>
      </c>
      <c r="D2">
        <v>1</v>
      </c>
      <c r="E2" t="s">
        <v>51</v>
      </c>
      <c r="F2" t="s">
        <v>52</v>
      </c>
      <c r="G2" t="s">
        <v>53</v>
      </c>
      <c r="I2">
        <v>571.79999999999995</v>
      </c>
      <c r="J2">
        <v>582.88</v>
      </c>
      <c r="K2">
        <v>606.9</v>
      </c>
      <c r="L2">
        <v>659.2</v>
      </c>
      <c r="M2">
        <v>786.7</v>
      </c>
      <c r="N2">
        <v>915.92</v>
      </c>
      <c r="O2">
        <v>591</v>
      </c>
      <c r="S2">
        <v>1</v>
      </c>
      <c r="T2">
        <v>1</v>
      </c>
      <c r="U2">
        <v>1</v>
      </c>
      <c r="V2">
        <v>1</v>
      </c>
      <c r="Y2" t="s">
        <v>54</v>
      </c>
      <c r="Z2" t="s">
        <v>55</v>
      </c>
      <c r="AA2" t="s">
        <v>56</v>
      </c>
      <c r="AB2">
        <v>0</v>
      </c>
      <c r="AC2">
        <v>1</v>
      </c>
    </row>
    <row r="3" spans="1:30" x14ac:dyDescent="0.25">
      <c r="A3">
        <v>2</v>
      </c>
      <c r="B3" t="s">
        <v>57</v>
      </c>
      <c r="D3">
        <v>1</v>
      </c>
      <c r="F3" t="s">
        <v>52</v>
      </c>
      <c r="G3" t="s">
        <v>58</v>
      </c>
      <c r="J3">
        <v>0.25</v>
      </c>
      <c r="K3">
        <v>0.25</v>
      </c>
      <c r="L3">
        <v>0.35</v>
      </c>
      <c r="M3">
        <v>0.35</v>
      </c>
      <c r="N3">
        <v>0.25</v>
      </c>
      <c r="X3" t="s">
        <v>59</v>
      </c>
      <c r="Y3" t="s">
        <v>60</v>
      </c>
      <c r="Z3" t="s">
        <v>61</v>
      </c>
      <c r="AA3" t="s">
        <v>62</v>
      </c>
      <c r="AB3">
        <v>0</v>
      </c>
      <c r="AC3">
        <v>0</v>
      </c>
    </row>
    <row r="4" spans="1:30" x14ac:dyDescent="0.25">
      <c r="A4">
        <v>3</v>
      </c>
      <c r="B4" t="s">
        <v>64</v>
      </c>
      <c r="D4">
        <v>1</v>
      </c>
      <c r="E4" t="s">
        <v>65</v>
      </c>
      <c r="F4" t="s">
        <v>52</v>
      </c>
      <c r="G4" t="s">
        <v>66</v>
      </c>
      <c r="I4">
        <v>43.99</v>
      </c>
      <c r="J4">
        <v>47.84</v>
      </c>
      <c r="K4">
        <v>49.8</v>
      </c>
      <c r="L4">
        <v>53</v>
      </c>
      <c r="M4">
        <v>49.73</v>
      </c>
      <c r="N4">
        <v>46</v>
      </c>
      <c r="O4">
        <v>43</v>
      </c>
      <c r="T4">
        <v>1</v>
      </c>
      <c r="U4">
        <v>1</v>
      </c>
      <c r="V4">
        <v>1</v>
      </c>
      <c r="Y4" t="s">
        <v>67</v>
      </c>
      <c r="Z4" t="s">
        <v>68</v>
      </c>
      <c r="AA4" t="s">
        <v>69</v>
      </c>
      <c r="AB4">
        <v>0</v>
      </c>
      <c r="AC4">
        <v>0</v>
      </c>
    </row>
    <row r="5" spans="1:30" x14ac:dyDescent="0.25">
      <c r="A5">
        <v>4</v>
      </c>
      <c r="B5" t="s">
        <v>70</v>
      </c>
      <c r="D5">
        <v>1</v>
      </c>
      <c r="F5" t="s">
        <v>71</v>
      </c>
      <c r="G5" t="s">
        <v>72</v>
      </c>
      <c r="H5" t="s">
        <v>73</v>
      </c>
      <c r="I5">
        <v>67</v>
      </c>
      <c r="J5">
        <v>66</v>
      </c>
      <c r="K5">
        <v>65</v>
      </c>
      <c r="L5">
        <v>70</v>
      </c>
      <c r="M5">
        <v>71</v>
      </c>
      <c r="N5">
        <v>69</v>
      </c>
      <c r="R5">
        <v>1</v>
      </c>
      <c r="V5">
        <v>1</v>
      </c>
      <c r="Y5" t="s">
        <v>67</v>
      </c>
      <c r="AA5" t="s">
        <v>74</v>
      </c>
      <c r="AB5">
        <v>0</v>
      </c>
      <c r="AC5">
        <v>0</v>
      </c>
    </row>
    <row r="6" spans="1:30" x14ac:dyDescent="0.25">
      <c r="A6">
        <v>5</v>
      </c>
      <c r="B6" t="s">
        <v>75</v>
      </c>
      <c r="D6">
        <v>1</v>
      </c>
      <c r="F6" t="s">
        <v>52</v>
      </c>
      <c r="G6" t="s">
        <v>76</v>
      </c>
      <c r="I6">
        <v>1.25</v>
      </c>
      <c r="J6">
        <v>1.25</v>
      </c>
      <c r="K6">
        <v>1.25</v>
      </c>
      <c r="L6">
        <v>1.25</v>
      </c>
      <c r="M6">
        <v>1.25</v>
      </c>
      <c r="N6">
        <v>1.5</v>
      </c>
      <c r="X6" t="s">
        <v>77</v>
      </c>
      <c r="Y6" t="s">
        <v>78</v>
      </c>
      <c r="Z6" t="s">
        <v>61</v>
      </c>
      <c r="AA6" t="s">
        <v>63</v>
      </c>
      <c r="AB6">
        <v>0</v>
      </c>
      <c r="AC6">
        <v>0</v>
      </c>
    </row>
    <row r="7" spans="1:30" x14ac:dyDescent="0.25">
      <c r="A7">
        <v>6</v>
      </c>
      <c r="B7" t="s">
        <v>79</v>
      </c>
      <c r="D7">
        <v>1</v>
      </c>
      <c r="E7" t="s">
        <v>80</v>
      </c>
      <c r="F7" t="s">
        <v>52</v>
      </c>
      <c r="G7" t="s">
        <v>81</v>
      </c>
      <c r="I7">
        <v>17.95</v>
      </c>
      <c r="J7">
        <v>18.48</v>
      </c>
      <c r="K7">
        <v>17.7</v>
      </c>
      <c r="L7">
        <v>17.899999999999999</v>
      </c>
      <c r="M7">
        <v>15.88</v>
      </c>
      <c r="N7">
        <v>15.76</v>
      </c>
      <c r="O7">
        <v>22</v>
      </c>
      <c r="P7">
        <v>1</v>
      </c>
      <c r="U7">
        <v>1</v>
      </c>
      <c r="V7">
        <v>1</v>
      </c>
      <c r="Y7" t="s">
        <v>82</v>
      </c>
      <c r="Z7" t="s">
        <v>68</v>
      </c>
      <c r="AA7" t="s">
        <v>63</v>
      </c>
      <c r="AB7">
        <v>0</v>
      </c>
      <c r="AC7">
        <v>0</v>
      </c>
    </row>
    <row r="8" spans="1:30" x14ac:dyDescent="0.25">
      <c r="A8">
        <v>7</v>
      </c>
      <c r="B8" t="s">
        <v>83</v>
      </c>
      <c r="D8">
        <v>1</v>
      </c>
      <c r="E8" t="s">
        <v>84</v>
      </c>
      <c r="F8" t="s">
        <v>85</v>
      </c>
      <c r="G8" t="s">
        <v>86</v>
      </c>
      <c r="I8">
        <v>12937.96</v>
      </c>
      <c r="J8">
        <v>12810.79</v>
      </c>
      <c r="K8">
        <v>11898.6</v>
      </c>
      <c r="L8">
        <v>9164.1</v>
      </c>
      <c r="M8">
        <v>10343.94</v>
      </c>
      <c r="N8">
        <v>9769.6</v>
      </c>
      <c r="O8">
        <v>14316</v>
      </c>
      <c r="T8">
        <v>1</v>
      </c>
      <c r="U8">
        <v>1</v>
      </c>
      <c r="V8">
        <v>1</v>
      </c>
      <c r="Y8" t="s">
        <v>82</v>
      </c>
      <c r="Z8" t="s">
        <v>55</v>
      </c>
      <c r="AA8" t="s">
        <v>87</v>
      </c>
      <c r="AB8">
        <v>0</v>
      </c>
      <c r="AC8">
        <v>1</v>
      </c>
    </row>
    <row r="9" spans="1:30" x14ac:dyDescent="0.25">
      <c r="A9">
        <v>8</v>
      </c>
      <c r="B9" t="s">
        <v>88</v>
      </c>
      <c r="D9">
        <v>1</v>
      </c>
      <c r="E9" t="s">
        <v>89</v>
      </c>
      <c r="F9" t="s">
        <v>71</v>
      </c>
      <c r="G9" t="s">
        <v>90</v>
      </c>
      <c r="I9">
        <v>65.900000000000006</v>
      </c>
      <c r="J9">
        <v>66.28</v>
      </c>
      <c r="K9">
        <v>60.8</v>
      </c>
      <c r="L9">
        <v>59.1</v>
      </c>
      <c r="M9">
        <v>63.15</v>
      </c>
      <c r="N9">
        <v>62.68</v>
      </c>
      <c r="O9">
        <v>69</v>
      </c>
      <c r="T9">
        <v>1</v>
      </c>
      <c r="U9">
        <v>1</v>
      </c>
      <c r="V9">
        <v>1</v>
      </c>
      <c r="Y9" t="s">
        <v>67</v>
      </c>
      <c r="Z9" t="s">
        <v>91</v>
      </c>
      <c r="AA9" t="s">
        <v>92</v>
      </c>
      <c r="AB9">
        <v>0</v>
      </c>
      <c r="AC9">
        <v>0</v>
      </c>
    </row>
    <row r="10" spans="1:30" x14ac:dyDescent="0.25">
      <c r="A10">
        <v>9</v>
      </c>
      <c r="B10" t="s">
        <v>93</v>
      </c>
      <c r="D10">
        <v>1</v>
      </c>
      <c r="E10" t="s">
        <v>80</v>
      </c>
      <c r="F10" t="s">
        <v>52</v>
      </c>
      <c r="G10" t="s">
        <v>94</v>
      </c>
      <c r="I10">
        <v>565.05999999999995</v>
      </c>
      <c r="J10">
        <v>624.87</v>
      </c>
      <c r="K10">
        <v>614.5</v>
      </c>
      <c r="L10">
        <v>595.9</v>
      </c>
      <c r="M10">
        <v>613.98</v>
      </c>
      <c r="N10">
        <v>626.96</v>
      </c>
      <c r="O10">
        <v>596</v>
      </c>
      <c r="T10">
        <v>1</v>
      </c>
      <c r="U10">
        <v>1</v>
      </c>
      <c r="V10">
        <v>1</v>
      </c>
      <c r="Y10" t="s">
        <v>82</v>
      </c>
      <c r="Z10" t="s">
        <v>68</v>
      </c>
      <c r="AA10" t="s">
        <v>95</v>
      </c>
      <c r="AB10">
        <v>0</v>
      </c>
      <c r="AC10">
        <v>1</v>
      </c>
    </row>
    <row r="11" spans="1:30" x14ac:dyDescent="0.25">
      <c r="A11">
        <v>10</v>
      </c>
      <c r="B11" t="s">
        <v>96</v>
      </c>
      <c r="D11">
        <v>1</v>
      </c>
      <c r="F11" t="s">
        <v>71</v>
      </c>
      <c r="G11" t="s">
        <v>97</v>
      </c>
      <c r="I11">
        <v>24.7</v>
      </c>
      <c r="J11">
        <v>25.35</v>
      </c>
      <c r="K11">
        <v>25.35</v>
      </c>
      <c r="L11">
        <v>29.5</v>
      </c>
      <c r="M11">
        <v>29.5</v>
      </c>
      <c r="N11">
        <v>29.5</v>
      </c>
      <c r="X11" t="s">
        <v>59</v>
      </c>
      <c r="Y11" t="s">
        <v>60</v>
      </c>
      <c r="Z11" t="s">
        <v>61</v>
      </c>
      <c r="AA11" t="s">
        <v>98</v>
      </c>
      <c r="AB11">
        <v>0</v>
      </c>
      <c r="AC11">
        <v>0</v>
      </c>
    </row>
    <row r="12" spans="1:30" x14ac:dyDescent="0.25">
      <c r="A12">
        <v>11</v>
      </c>
      <c r="B12" t="s">
        <v>99</v>
      </c>
      <c r="C12" t="s">
        <v>100</v>
      </c>
      <c r="D12">
        <v>1</v>
      </c>
      <c r="E12" t="s">
        <v>101</v>
      </c>
      <c r="F12" t="s">
        <v>85</v>
      </c>
      <c r="G12" t="s">
        <v>102</v>
      </c>
      <c r="I12">
        <v>26.35</v>
      </c>
      <c r="J12">
        <v>25.25</v>
      </c>
      <c r="K12">
        <v>22.7</v>
      </c>
      <c r="L12">
        <v>25</v>
      </c>
      <c r="M12">
        <v>26.91</v>
      </c>
      <c r="N12">
        <v>27.2</v>
      </c>
      <c r="O12">
        <v>32</v>
      </c>
      <c r="T12">
        <v>1</v>
      </c>
      <c r="U12">
        <v>1</v>
      </c>
      <c r="V12">
        <v>1</v>
      </c>
      <c r="Y12" t="s">
        <v>82</v>
      </c>
      <c r="Z12" t="s">
        <v>68</v>
      </c>
      <c r="AA12" t="s">
        <v>103</v>
      </c>
      <c r="AB12">
        <v>0</v>
      </c>
      <c r="AC12">
        <v>0</v>
      </c>
    </row>
    <row r="13" spans="1:30" x14ac:dyDescent="0.25">
      <c r="A13">
        <v>12</v>
      </c>
      <c r="B13" t="s">
        <v>104</v>
      </c>
      <c r="D13">
        <v>1</v>
      </c>
      <c r="E13" t="s">
        <v>105</v>
      </c>
      <c r="F13" t="s">
        <v>106</v>
      </c>
      <c r="G13" t="s">
        <v>107</v>
      </c>
      <c r="I13">
        <v>390.39</v>
      </c>
      <c r="J13">
        <v>404.27</v>
      </c>
      <c r="K13">
        <v>416.1</v>
      </c>
      <c r="L13">
        <v>428.7</v>
      </c>
      <c r="M13">
        <v>439.79</v>
      </c>
      <c r="N13">
        <v>468.87</v>
      </c>
      <c r="O13">
        <v>446</v>
      </c>
      <c r="Q13">
        <v>1</v>
      </c>
      <c r="T13">
        <v>1</v>
      </c>
      <c r="U13">
        <v>1</v>
      </c>
      <c r="V13">
        <v>1</v>
      </c>
      <c r="Y13" t="s">
        <v>108</v>
      </c>
      <c r="Z13" t="s">
        <v>55</v>
      </c>
      <c r="AA13" t="s">
        <v>109</v>
      </c>
      <c r="AB13">
        <v>0</v>
      </c>
      <c r="AC13">
        <v>0</v>
      </c>
    </row>
    <row r="14" spans="1:30" x14ac:dyDescent="0.25">
      <c r="A14">
        <v>13</v>
      </c>
      <c r="B14" t="s">
        <v>110</v>
      </c>
      <c r="D14">
        <v>1</v>
      </c>
      <c r="E14" t="s">
        <v>65</v>
      </c>
      <c r="F14" t="s">
        <v>52</v>
      </c>
      <c r="G14" t="s">
        <v>111</v>
      </c>
      <c r="I14">
        <v>7.5</v>
      </c>
      <c r="J14">
        <v>6.9</v>
      </c>
      <c r="K14">
        <v>5.5</v>
      </c>
      <c r="L14">
        <v>4.8</v>
      </c>
      <c r="M14">
        <v>5.5</v>
      </c>
      <c r="N14">
        <v>6.5</v>
      </c>
      <c r="O14">
        <v>8</v>
      </c>
      <c r="U14">
        <v>1</v>
      </c>
      <c r="V14">
        <v>1</v>
      </c>
      <c r="Y14" t="s">
        <v>67</v>
      </c>
      <c r="Z14" t="s">
        <v>61</v>
      </c>
      <c r="AA14" t="s">
        <v>112</v>
      </c>
      <c r="AB14">
        <v>0</v>
      </c>
      <c r="AC14">
        <v>0</v>
      </c>
    </row>
    <row r="15" spans="1:30" x14ac:dyDescent="0.25">
      <c r="A15">
        <v>14</v>
      </c>
      <c r="B15" t="s">
        <v>113</v>
      </c>
      <c r="D15">
        <v>1</v>
      </c>
      <c r="E15" t="s">
        <v>65</v>
      </c>
      <c r="F15" t="s">
        <v>52</v>
      </c>
      <c r="G15" t="s">
        <v>114</v>
      </c>
      <c r="I15">
        <v>516.78</v>
      </c>
      <c r="J15">
        <v>565.13</v>
      </c>
      <c r="K15">
        <v>538.79999999999995</v>
      </c>
      <c r="L15">
        <v>489.1</v>
      </c>
      <c r="M15">
        <v>524.48</v>
      </c>
      <c r="N15">
        <v>566.95000000000005</v>
      </c>
      <c r="O15">
        <v>578</v>
      </c>
      <c r="T15">
        <v>1</v>
      </c>
      <c r="U15">
        <v>1</v>
      </c>
      <c r="V15">
        <v>1</v>
      </c>
      <c r="Y15" t="s">
        <v>78</v>
      </c>
      <c r="Z15" t="s">
        <v>68</v>
      </c>
      <c r="AA15" t="s">
        <v>115</v>
      </c>
      <c r="AB15">
        <v>0</v>
      </c>
      <c r="AC15">
        <v>0</v>
      </c>
    </row>
    <row r="16" spans="1:30" x14ac:dyDescent="0.25">
      <c r="A16">
        <v>15</v>
      </c>
      <c r="B16" t="s">
        <v>116</v>
      </c>
      <c r="D16">
        <v>1</v>
      </c>
      <c r="E16" t="s">
        <v>117</v>
      </c>
      <c r="F16" t="s">
        <v>118</v>
      </c>
      <c r="G16" t="s">
        <v>119</v>
      </c>
      <c r="I16">
        <v>207.75</v>
      </c>
      <c r="J16">
        <v>232.27</v>
      </c>
      <c r="K16">
        <v>287.2</v>
      </c>
      <c r="L16">
        <v>275.2</v>
      </c>
      <c r="M16">
        <v>253.59</v>
      </c>
      <c r="N16">
        <v>255.98</v>
      </c>
      <c r="O16">
        <v>230</v>
      </c>
      <c r="T16">
        <v>1</v>
      </c>
      <c r="U16">
        <v>1</v>
      </c>
      <c r="V16">
        <v>1</v>
      </c>
      <c r="Y16" t="s">
        <v>67</v>
      </c>
      <c r="Z16" t="s">
        <v>68</v>
      </c>
      <c r="AA16" t="s">
        <v>120</v>
      </c>
      <c r="AB16">
        <v>1</v>
      </c>
      <c r="AC16">
        <v>0</v>
      </c>
    </row>
    <row r="17" spans="1:30" x14ac:dyDescent="0.25">
      <c r="A17">
        <v>16</v>
      </c>
      <c r="B17" t="s">
        <v>121</v>
      </c>
      <c r="C17" t="s">
        <v>122</v>
      </c>
      <c r="D17">
        <v>1</v>
      </c>
      <c r="E17" t="s">
        <v>123</v>
      </c>
      <c r="F17" t="s">
        <v>124</v>
      </c>
      <c r="G17" t="s">
        <v>125</v>
      </c>
      <c r="I17">
        <v>105.94</v>
      </c>
      <c r="J17">
        <v>127.33</v>
      </c>
      <c r="K17">
        <v>127.2</v>
      </c>
      <c r="L17">
        <v>137.6</v>
      </c>
      <c r="M17">
        <v>143.18</v>
      </c>
      <c r="N17">
        <v>141.56</v>
      </c>
      <c r="O17">
        <v>118</v>
      </c>
      <c r="T17">
        <v>1</v>
      </c>
      <c r="U17">
        <v>1</v>
      </c>
      <c r="V17">
        <v>1</v>
      </c>
      <c r="Y17" t="s">
        <v>126</v>
      </c>
      <c r="Z17" t="s">
        <v>68</v>
      </c>
      <c r="AA17" t="s">
        <v>127</v>
      </c>
      <c r="AB17">
        <v>0</v>
      </c>
      <c r="AC17">
        <v>1</v>
      </c>
    </row>
    <row r="18" spans="1:30" x14ac:dyDescent="0.25">
      <c r="A18">
        <v>17</v>
      </c>
      <c r="B18" t="s">
        <v>128</v>
      </c>
      <c r="D18">
        <v>1</v>
      </c>
      <c r="E18" t="s">
        <v>123</v>
      </c>
      <c r="F18" t="s">
        <v>124</v>
      </c>
      <c r="G18" t="s">
        <v>129</v>
      </c>
      <c r="I18">
        <v>53.95</v>
      </c>
      <c r="J18">
        <v>56.05</v>
      </c>
      <c r="K18">
        <v>56.9</v>
      </c>
      <c r="L18">
        <v>53.7</v>
      </c>
      <c r="M18">
        <v>55.63</v>
      </c>
      <c r="N18">
        <v>52.56</v>
      </c>
      <c r="O18">
        <v>60</v>
      </c>
      <c r="T18">
        <v>1</v>
      </c>
      <c r="U18">
        <v>1</v>
      </c>
      <c r="V18">
        <v>1</v>
      </c>
      <c r="Y18" t="s">
        <v>126</v>
      </c>
      <c r="Z18" t="s">
        <v>68</v>
      </c>
      <c r="AA18" t="s">
        <v>130</v>
      </c>
      <c r="AB18">
        <v>2</v>
      </c>
      <c r="AC18">
        <v>0</v>
      </c>
    </row>
    <row r="19" spans="1:30" x14ac:dyDescent="0.25">
      <c r="A19">
        <v>18</v>
      </c>
      <c r="B19" t="s">
        <v>131</v>
      </c>
      <c r="C19" t="s">
        <v>132</v>
      </c>
      <c r="D19">
        <v>1</v>
      </c>
      <c r="F19" t="s">
        <v>106</v>
      </c>
      <c r="G19" t="s">
        <v>133</v>
      </c>
      <c r="I19">
        <v>2</v>
      </c>
      <c r="J19">
        <v>2</v>
      </c>
      <c r="K19">
        <v>2</v>
      </c>
      <c r="L19">
        <v>0</v>
      </c>
      <c r="M19">
        <v>0</v>
      </c>
      <c r="N19">
        <v>3.5</v>
      </c>
      <c r="O19">
        <v>0</v>
      </c>
      <c r="U19">
        <v>1</v>
      </c>
      <c r="X19" t="s">
        <v>134</v>
      </c>
      <c r="Y19" t="s">
        <v>108</v>
      </c>
      <c r="Z19" t="s">
        <v>61</v>
      </c>
      <c r="AA19" t="s">
        <v>135</v>
      </c>
      <c r="AB19">
        <v>0</v>
      </c>
      <c r="AC19">
        <v>0</v>
      </c>
    </row>
    <row r="20" spans="1:30" x14ac:dyDescent="0.25">
      <c r="A20">
        <v>19</v>
      </c>
      <c r="B20" t="s">
        <v>136</v>
      </c>
      <c r="C20" t="s">
        <v>137</v>
      </c>
      <c r="D20">
        <v>1</v>
      </c>
      <c r="E20" t="s">
        <v>138</v>
      </c>
      <c r="F20" t="s">
        <v>106</v>
      </c>
      <c r="G20" t="s">
        <v>139</v>
      </c>
      <c r="I20">
        <v>830.64</v>
      </c>
      <c r="J20">
        <v>887.63</v>
      </c>
      <c r="K20">
        <v>887.3</v>
      </c>
      <c r="L20">
        <v>882.7</v>
      </c>
      <c r="M20">
        <v>1000.32</v>
      </c>
      <c r="N20">
        <v>1067.26</v>
      </c>
      <c r="O20">
        <v>896</v>
      </c>
      <c r="T20">
        <v>1</v>
      </c>
      <c r="U20">
        <v>1</v>
      </c>
      <c r="V20">
        <v>1</v>
      </c>
      <c r="Y20" t="s">
        <v>108</v>
      </c>
      <c r="Z20" t="s">
        <v>68</v>
      </c>
      <c r="AA20" t="s">
        <v>140</v>
      </c>
      <c r="AB20">
        <v>0</v>
      </c>
      <c r="AC20">
        <v>0</v>
      </c>
    </row>
    <row r="21" spans="1:30" x14ac:dyDescent="0.25">
      <c r="A21">
        <v>20</v>
      </c>
      <c r="B21" t="s">
        <v>1030</v>
      </c>
      <c r="C21" t="s">
        <v>1031</v>
      </c>
      <c r="D21">
        <v>1</v>
      </c>
      <c r="E21" t="s">
        <v>65</v>
      </c>
      <c r="F21" t="s">
        <v>52</v>
      </c>
      <c r="G21" t="s">
        <v>141</v>
      </c>
      <c r="I21">
        <v>52.5</v>
      </c>
      <c r="J21">
        <v>50.7</v>
      </c>
      <c r="K21">
        <v>80.3</v>
      </c>
      <c r="L21">
        <v>82</v>
      </c>
      <c r="M21">
        <v>84.6</v>
      </c>
      <c r="N21">
        <v>104.45</v>
      </c>
      <c r="O21">
        <v>55</v>
      </c>
      <c r="T21">
        <v>1</v>
      </c>
      <c r="U21">
        <v>1</v>
      </c>
      <c r="V21">
        <v>1</v>
      </c>
      <c r="Y21" t="s">
        <v>126</v>
      </c>
      <c r="Z21" t="s">
        <v>68</v>
      </c>
      <c r="AA21" t="s">
        <v>142</v>
      </c>
      <c r="AB21">
        <v>0</v>
      </c>
      <c r="AC21">
        <v>0</v>
      </c>
      <c r="AD21" t="s">
        <v>1032</v>
      </c>
    </row>
    <row r="22" spans="1:30" x14ac:dyDescent="0.25">
      <c r="A22">
        <v>21</v>
      </c>
      <c r="B22" t="s">
        <v>143</v>
      </c>
      <c r="D22">
        <v>1</v>
      </c>
      <c r="F22" t="s">
        <v>144</v>
      </c>
      <c r="G22" t="s">
        <v>145</v>
      </c>
      <c r="J22">
        <v>0</v>
      </c>
      <c r="K22">
        <v>0</v>
      </c>
      <c r="L22">
        <v>0</v>
      </c>
      <c r="M22">
        <v>0</v>
      </c>
      <c r="N22">
        <v>0</v>
      </c>
      <c r="X22" t="s">
        <v>146</v>
      </c>
      <c r="Y22" t="s">
        <v>147</v>
      </c>
      <c r="Z22" t="s">
        <v>61</v>
      </c>
      <c r="AA22" t="s">
        <v>148</v>
      </c>
      <c r="AB22">
        <v>0</v>
      </c>
      <c r="AC22">
        <v>0</v>
      </c>
    </row>
    <row r="23" spans="1:30" x14ac:dyDescent="0.25">
      <c r="A23">
        <v>22</v>
      </c>
      <c r="B23" t="s">
        <v>149</v>
      </c>
      <c r="C23" t="s">
        <v>150</v>
      </c>
      <c r="D23">
        <v>1</v>
      </c>
      <c r="E23" t="s">
        <v>101</v>
      </c>
      <c r="F23" t="s">
        <v>85</v>
      </c>
      <c r="G23" t="s">
        <v>151</v>
      </c>
      <c r="J23">
        <v>7.8</v>
      </c>
      <c r="K23">
        <v>16</v>
      </c>
      <c r="L23">
        <v>13.8</v>
      </c>
      <c r="M23">
        <v>15.14</v>
      </c>
      <c r="N23">
        <v>13.8</v>
      </c>
      <c r="T23">
        <v>1</v>
      </c>
      <c r="U23">
        <v>1</v>
      </c>
      <c r="V23">
        <v>1</v>
      </c>
      <c r="Y23" t="s">
        <v>82</v>
      </c>
      <c r="Z23" t="s">
        <v>68</v>
      </c>
      <c r="AA23" t="s">
        <v>152</v>
      </c>
      <c r="AB23">
        <v>0</v>
      </c>
      <c r="AC23">
        <v>0</v>
      </c>
    </row>
    <row r="24" spans="1:30" x14ac:dyDescent="0.25">
      <c r="A24">
        <v>23</v>
      </c>
      <c r="B24" t="s">
        <v>153</v>
      </c>
      <c r="D24">
        <v>1</v>
      </c>
      <c r="E24" t="s">
        <v>80</v>
      </c>
      <c r="F24" t="s">
        <v>52</v>
      </c>
      <c r="G24" t="s">
        <v>154</v>
      </c>
      <c r="I24">
        <v>77.680000000000007</v>
      </c>
      <c r="J24">
        <v>77.63</v>
      </c>
      <c r="K24">
        <v>93.1</v>
      </c>
      <c r="L24">
        <v>89.9</v>
      </c>
      <c r="M24">
        <v>89.15</v>
      </c>
      <c r="N24">
        <v>89.03</v>
      </c>
      <c r="O24">
        <v>93</v>
      </c>
      <c r="T24">
        <v>1</v>
      </c>
      <c r="U24">
        <v>1</v>
      </c>
      <c r="V24">
        <v>1</v>
      </c>
      <c r="Y24" t="s">
        <v>82</v>
      </c>
      <c r="Z24" t="s">
        <v>68</v>
      </c>
      <c r="AA24" t="s">
        <v>155</v>
      </c>
      <c r="AB24">
        <v>0</v>
      </c>
      <c r="AC24">
        <v>1</v>
      </c>
    </row>
    <row r="25" spans="1:30" x14ac:dyDescent="0.25">
      <c r="A25">
        <v>24</v>
      </c>
      <c r="B25" t="s">
        <v>156</v>
      </c>
      <c r="D25">
        <v>1</v>
      </c>
      <c r="E25" t="s">
        <v>157</v>
      </c>
      <c r="F25" t="s">
        <v>124</v>
      </c>
      <c r="G25" t="s">
        <v>158</v>
      </c>
      <c r="I25">
        <v>5.9</v>
      </c>
      <c r="J25">
        <v>6.9</v>
      </c>
      <c r="K25">
        <v>4.9000000000000004</v>
      </c>
      <c r="L25">
        <v>5</v>
      </c>
      <c r="M25">
        <v>7</v>
      </c>
      <c r="N25">
        <v>7</v>
      </c>
      <c r="O25">
        <v>6</v>
      </c>
      <c r="U25">
        <v>1</v>
      </c>
      <c r="V25">
        <v>1</v>
      </c>
      <c r="Y25" t="s">
        <v>126</v>
      </c>
      <c r="Z25" t="s">
        <v>61</v>
      </c>
      <c r="AA25" t="s">
        <v>159</v>
      </c>
      <c r="AB25">
        <v>0</v>
      </c>
      <c r="AC25">
        <v>0</v>
      </c>
    </row>
    <row r="26" spans="1:30" x14ac:dyDescent="0.25">
      <c r="A26">
        <v>25</v>
      </c>
      <c r="B26" t="s">
        <v>160</v>
      </c>
      <c r="D26">
        <v>1</v>
      </c>
      <c r="E26" t="s">
        <v>157</v>
      </c>
      <c r="F26" t="s">
        <v>124</v>
      </c>
      <c r="G26" t="s">
        <v>161</v>
      </c>
      <c r="H26" t="s">
        <v>162</v>
      </c>
      <c r="I26">
        <f>6401.04-7.25</f>
        <v>6393.79</v>
      </c>
      <c r="J26">
        <v>6617.23</v>
      </c>
      <c r="K26">
        <v>557.64</v>
      </c>
      <c r="L26">
        <v>377.89</v>
      </c>
      <c r="M26">
        <v>383.18979166666418</v>
      </c>
      <c r="N26">
        <v>403.82341329051633</v>
      </c>
      <c r="O26">
        <v>6988</v>
      </c>
      <c r="T26">
        <v>1</v>
      </c>
      <c r="U26">
        <v>1</v>
      </c>
      <c r="V26">
        <v>1</v>
      </c>
      <c r="W26">
        <v>1</v>
      </c>
      <c r="Y26" t="s">
        <v>126</v>
      </c>
      <c r="Z26" t="s">
        <v>68</v>
      </c>
      <c r="AA26" t="s">
        <v>163</v>
      </c>
      <c r="AB26">
        <v>0</v>
      </c>
      <c r="AC26">
        <v>0</v>
      </c>
    </row>
    <row r="27" spans="1:30" x14ac:dyDescent="0.25">
      <c r="A27">
        <v>26</v>
      </c>
      <c r="B27" t="s">
        <v>164</v>
      </c>
      <c r="D27">
        <v>1</v>
      </c>
      <c r="E27">
        <v>711</v>
      </c>
      <c r="F27" t="s">
        <v>165</v>
      </c>
      <c r="G27" t="s">
        <v>166</v>
      </c>
      <c r="I27">
        <v>120.73</v>
      </c>
      <c r="J27">
        <v>185.9</v>
      </c>
      <c r="K27">
        <v>254.3</v>
      </c>
      <c r="L27">
        <v>267.2</v>
      </c>
      <c r="M27">
        <v>300.83999999999997</v>
      </c>
      <c r="N27">
        <v>329.39</v>
      </c>
      <c r="O27">
        <v>133</v>
      </c>
      <c r="T27">
        <v>1</v>
      </c>
      <c r="U27">
        <v>1</v>
      </c>
      <c r="V27">
        <v>1</v>
      </c>
      <c r="Y27" t="s">
        <v>60</v>
      </c>
      <c r="Z27" t="s">
        <v>55</v>
      </c>
      <c r="AA27" t="s">
        <v>167</v>
      </c>
      <c r="AB27">
        <v>0</v>
      </c>
      <c r="AC27">
        <v>0</v>
      </c>
    </row>
    <row r="28" spans="1:30" x14ac:dyDescent="0.25">
      <c r="A28">
        <v>27</v>
      </c>
      <c r="B28" t="s">
        <v>168</v>
      </c>
      <c r="D28">
        <v>1</v>
      </c>
      <c r="E28" t="s">
        <v>157</v>
      </c>
      <c r="F28" t="s">
        <v>124</v>
      </c>
      <c r="G28" t="s">
        <v>169</v>
      </c>
      <c r="I28">
        <v>337.51</v>
      </c>
      <c r="J28">
        <v>343.28</v>
      </c>
      <c r="K28">
        <v>329.8</v>
      </c>
      <c r="L28">
        <v>267.2</v>
      </c>
      <c r="M28">
        <v>381.17</v>
      </c>
      <c r="N28">
        <v>357.7</v>
      </c>
      <c r="O28">
        <v>363</v>
      </c>
      <c r="T28">
        <v>1</v>
      </c>
      <c r="U28">
        <v>1</v>
      </c>
      <c r="V28">
        <v>1</v>
      </c>
      <c r="Y28" t="s">
        <v>126</v>
      </c>
      <c r="Z28" t="s">
        <v>68</v>
      </c>
      <c r="AA28" t="s">
        <v>170</v>
      </c>
      <c r="AB28">
        <v>0</v>
      </c>
      <c r="AC28">
        <v>0</v>
      </c>
    </row>
    <row r="29" spans="1:30" x14ac:dyDescent="0.25">
      <c r="A29">
        <v>28</v>
      </c>
      <c r="B29" t="s">
        <v>171</v>
      </c>
      <c r="C29" t="s">
        <v>42</v>
      </c>
      <c r="D29">
        <v>1</v>
      </c>
      <c r="E29" t="s">
        <v>172</v>
      </c>
      <c r="F29" t="s">
        <v>71</v>
      </c>
      <c r="G29" t="s">
        <v>173</v>
      </c>
      <c r="I29">
        <v>154.61000000000001</v>
      </c>
      <c r="J29">
        <v>145.91999999999999</v>
      </c>
      <c r="K29">
        <v>134.30000000000001</v>
      </c>
      <c r="L29">
        <v>134.80000000000001</v>
      </c>
      <c r="M29">
        <v>138.32</v>
      </c>
      <c r="N29">
        <v>154.36000000000001</v>
      </c>
      <c r="O29">
        <v>155</v>
      </c>
      <c r="T29">
        <v>1</v>
      </c>
      <c r="U29">
        <v>1</v>
      </c>
      <c r="V29">
        <v>1</v>
      </c>
      <c r="Y29" t="s">
        <v>67</v>
      </c>
      <c r="Z29" t="s">
        <v>68</v>
      </c>
      <c r="AA29" t="s">
        <v>174</v>
      </c>
      <c r="AB29">
        <v>0</v>
      </c>
      <c r="AC29">
        <v>2</v>
      </c>
    </row>
    <row r="30" spans="1:30" x14ac:dyDescent="0.25">
      <c r="A30">
        <v>30</v>
      </c>
      <c r="B30" t="s">
        <v>175</v>
      </c>
      <c r="D30">
        <v>1</v>
      </c>
      <c r="E30" t="s">
        <v>51</v>
      </c>
      <c r="F30" t="s">
        <v>52</v>
      </c>
      <c r="G30" t="s">
        <v>176</v>
      </c>
      <c r="I30">
        <v>49.55</v>
      </c>
      <c r="J30">
        <v>50.79</v>
      </c>
      <c r="K30">
        <v>52.8</v>
      </c>
      <c r="L30">
        <v>47.6</v>
      </c>
      <c r="M30">
        <v>55.89</v>
      </c>
      <c r="N30">
        <v>49.45</v>
      </c>
      <c r="O30">
        <v>53</v>
      </c>
      <c r="T30">
        <v>1</v>
      </c>
      <c r="U30">
        <v>1</v>
      </c>
      <c r="V30">
        <v>1</v>
      </c>
      <c r="Y30" t="s">
        <v>54</v>
      </c>
      <c r="Z30" t="s">
        <v>68</v>
      </c>
      <c r="AA30" t="s">
        <v>177</v>
      </c>
      <c r="AB30">
        <v>0</v>
      </c>
      <c r="AC30">
        <v>0</v>
      </c>
    </row>
    <row r="31" spans="1:30" x14ac:dyDescent="0.25">
      <c r="A31">
        <v>31</v>
      </c>
      <c r="B31" t="s">
        <v>178</v>
      </c>
      <c r="D31">
        <v>1</v>
      </c>
      <c r="E31" t="s">
        <v>51</v>
      </c>
      <c r="F31" t="s">
        <v>52</v>
      </c>
      <c r="G31" t="s">
        <v>179</v>
      </c>
      <c r="I31">
        <v>99.5</v>
      </c>
      <c r="J31">
        <v>111.49</v>
      </c>
      <c r="K31">
        <v>110.4</v>
      </c>
      <c r="L31">
        <v>127.2</v>
      </c>
      <c r="M31">
        <v>144.80000000000001</v>
      </c>
      <c r="N31">
        <v>153.16999999999999</v>
      </c>
      <c r="O31">
        <v>113</v>
      </c>
      <c r="T31">
        <v>1</v>
      </c>
      <c r="U31">
        <v>1</v>
      </c>
      <c r="V31">
        <v>1</v>
      </c>
      <c r="Y31" t="s">
        <v>54</v>
      </c>
      <c r="Z31" t="s">
        <v>68</v>
      </c>
      <c r="AA31" t="s">
        <v>180</v>
      </c>
      <c r="AB31">
        <v>0</v>
      </c>
      <c r="AC31">
        <v>0</v>
      </c>
    </row>
    <row r="32" spans="1:30" x14ac:dyDescent="0.25">
      <c r="A32">
        <v>32</v>
      </c>
      <c r="B32" t="s">
        <v>181</v>
      </c>
      <c r="C32" t="s">
        <v>182</v>
      </c>
      <c r="D32">
        <v>1</v>
      </c>
      <c r="E32" t="s">
        <v>65</v>
      </c>
      <c r="F32" t="s">
        <v>52</v>
      </c>
      <c r="G32" t="s">
        <v>183</v>
      </c>
      <c r="I32">
        <v>138.11000000000001</v>
      </c>
      <c r="J32">
        <v>136.65</v>
      </c>
      <c r="K32">
        <v>140</v>
      </c>
      <c r="L32">
        <v>136.4</v>
      </c>
      <c r="M32">
        <v>145.66</v>
      </c>
      <c r="N32">
        <v>152.4</v>
      </c>
      <c r="O32">
        <v>145</v>
      </c>
      <c r="T32">
        <v>1</v>
      </c>
      <c r="U32">
        <v>1</v>
      </c>
      <c r="V32">
        <v>1</v>
      </c>
      <c r="Y32" t="s">
        <v>184</v>
      </c>
      <c r="Z32" t="s">
        <v>55</v>
      </c>
      <c r="AA32" t="s">
        <v>185</v>
      </c>
      <c r="AB32">
        <v>0</v>
      </c>
      <c r="AC32">
        <v>0</v>
      </c>
    </row>
    <row r="33" spans="1:29" x14ac:dyDescent="0.25">
      <c r="A33">
        <v>33</v>
      </c>
      <c r="B33" t="s">
        <v>186</v>
      </c>
      <c r="C33" t="s">
        <v>187</v>
      </c>
      <c r="D33">
        <v>1</v>
      </c>
      <c r="E33" t="s">
        <v>65</v>
      </c>
      <c r="F33" t="s">
        <v>52</v>
      </c>
      <c r="G33" t="s">
        <v>188</v>
      </c>
      <c r="I33">
        <v>15.4</v>
      </c>
      <c r="J33">
        <v>17.72</v>
      </c>
      <c r="K33">
        <v>21.7</v>
      </c>
      <c r="L33">
        <v>20.9</v>
      </c>
      <c r="M33">
        <v>26.44</v>
      </c>
      <c r="N33">
        <v>28.71</v>
      </c>
      <c r="O33">
        <v>17</v>
      </c>
      <c r="T33">
        <v>1</v>
      </c>
      <c r="U33">
        <v>1</v>
      </c>
      <c r="V33">
        <v>1</v>
      </c>
      <c r="Y33" t="s">
        <v>67</v>
      </c>
      <c r="Z33" t="s">
        <v>68</v>
      </c>
      <c r="AA33" t="s">
        <v>189</v>
      </c>
      <c r="AB33">
        <v>1</v>
      </c>
      <c r="AC33">
        <v>0</v>
      </c>
    </row>
    <row r="34" spans="1:29" x14ac:dyDescent="0.25">
      <c r="A34">
        <v>34</v>
      </c>
      <c r="B34" t="s">
        <v>190</v>
      </c>
      <c r="D34">
        <v>1</v>
      </c>
      <c r="F34" t="s">
        <v>52</v>
      </c>
      <c r="G34" t="s">
        <v>191</v>
      </c>
      <c r="I34">
        <v>0.6</v>
      </c>
      <c r="J34">
        <v>0.25</v>
      </c>
      <c r="K34">
        <v>0.25</v>
      </c>
      <c r="L34">
        <v>0.35</v>
      </c>
      <c r="M34">
        <v>0.35</v>
      </c>
      <c r="N34">
        <v>0.25</v>
      </c>
      <c r="X34" t="s">
        <v>59</v>
      </c>
      <c r="Y34" t="s">
        <v>126</v>
      </c>
      <c r="Z34" t="s">
        <v>61</v>
      </c>
      <c r="AA34" t="s">
        <v>192</v>
      </c>
      <c r="AB34">
        <v>0</v>
      </c>
      <c r="AC34">
        <v>0</v>
      </c>
    </row>
    <row r="35" spans="1:29" x14ac:dyDescent="0.25">
      <c r="A35">
        <v>35</v>
      </c>
      <c r="B35" t="s">
        <v>193</v>
      </c>
      <c r="C35" t="s">
        <v>194</v>
      </c>
      <c r="D35">
        <v>1</v>
      </c>
      <c r="E35" t="s">
        <v>65</v>
      </c>
      <c r="F35" t="s">
        <v>52</v>
      </c>
      <c r="G35" t="s">
        <v>195</v>
      </c>
      <c r="I35">
        <v>397.36</v>
      </c>
      <c r="J35">
        <v>460.9</v>
      </c>
      <c r="K35">
        <v>488.7</v>
      </c>
      <c r="L35">
        <v>536.29999999999995</v>
      </c>
      <c r="M35">
        <v>516.04999999999995</v>
      </c>
      <c r="N35">
        <v>495.68</v>
      </c>
      <c r="O35">
        <v>397</v>
      </c>
      <c r="T35">
        <v>1</v>
      </c>
      <c r="U35">
        <v>1</v>
      </c>
      <c r="V35">
        <v>1</v>
      </c>
      <c r="Y35" t="s">
        <v>67</v>
      </c>
      <c r="Z35" t="s">
        <v>55</v>
      </c>
      <c r="AA35" t="s">
        <v>196</v>
      </c>
      <c r="AB35">
        <v>0</v>
      </c>
      <c r="AC35">
        <v>0</v>
      </c>
    </row>
    <row r="36" spans="1:29" x14ac:dyDescent="0.25">
      <c r="A36">
        <v>36</v>
      </c>
      <c r="B36" t="s">
        <v>197</v>
      </c>
      <c r="D36">
        <v>1</v>
      </c>
      <c r="E36" t="s">
        <v>198</v>
      </c>
      <c r="F36" t="s">
        <v>71</v>
      </c>
      <c r="G36" t="s">
        <v>199</v>
      </c>
      <c r="I36">
        <v>3.8</v>
      </c>
      <c r="J36">
        <v>5.5</v>
      </c>
      <c r="K36">
        <v>4</v>
      </c>
      <c r="L36">
        <v>6.8</v>
      </c>
      <c r="M36">
        <v>5</v>
      </c>
      <c r="N36">
        <v>4</v>
      </c>
      <c r="O36">
        <v>6</v>
      </c>
      <c r="T36">
        <v>1</v>
      </c>
      <c r="U36">
        <v>1</v>
      </c>
      <c r="V36">
        <v>1</v>
      </c>
      <c r="Y36" t="s">
        <v>67</v>
      </c>
      <c r="Z36" t="s">
        <v>68</v>
      </c>
      <c r="AA36" t="s">
        <v>200</v>
      </c>
      <c r="AB36">
        <v>1</v>
      </c>
      <c r="AC36">
        <v>0</v>
      </c>
    </row>
    <row r="37" spans="1:29" x14ac:dyDescent="0.25">
      <c r="A37">
        <v>37</v>
      </c>
      <c r="B37" t="s">
        <v>201</v>
      </c>
      <c r="D37">
        <v>1</v>
      </c>
      <c r="F37" t="s">
        <v>71</v>
      </c>
      <c r="G37" t="s">
        <v>202</v>
      </c>
      <c r="H37" t="s">
        <v>203</v>
      </c>
      <c r="I37">
        <v>53</v>
      </c>
      <c r="J37">
        <v>54</v>
      </c>
      <c r="K37">
        <v>54</v>
      </c>
      <c r="L37">
        <v>56</v>
      </c>
      <c r="M37">
        <v>61</v>
      </c>
      <c r="N37">
        <v>62</v>
      </c>
      <c r="R37">
        <v>1</v>
      </c>
      <c r="V37">
        <v>1</v>
      </c>
      <c r="Y37" t="s">
        <v>67</v>
      </c>
      <c r="AA37" t="s">
        <v>74</v>
      </c>
      <c r="AB37">
        <v>0</v>
      </c>
      <c r="AC37">
        <v>0</v>
      </c>
    </row>
    <row r="38" spans="1:29" x14ac:dyDescent="0.25">
      <c r="A38">
        <v>38</v>
      </c>
      <c r="B38" t="s">
        <v>204</v>
      </c>
      <c r="C38" t="s">
        <v>205</v>
      </c>
      <c r="D38">
        <v>1</v>
      </c>
      <c r="E38" t="s">
        <v>206</v>
      </c>
      <c r="F38" t="s">
        <v>144</v>
      </c>
      <c r="G38" t="s">
        <v>207</v>
      </c>
      <c r="I38">
        <v>179.06</v>
      </c>
      <c r="J38">
        <v>196.39</v>
      </c>
      <c r="K38">
        <v>228.9</v>
      </c>
      <c r="L38">
        <v>243.7</v>
      </c>
      <c r="M38">
        <v>225.83</v>
      </c>
      <c r="N38">
        <v>245.13</v>
      </c>
      <c r="O38">
        <v>228</v>
      </c>
      <c r="T38">
        <v>1</v>
      </c>
      <c r="U38">
        <v>1</v>
      </c>
      <c r="V38">
        <v>1</v>
      </c>
      <c r="Y38" t="s">
        <v>184</v>
      </c>
      <c r="Z38" t="s">
        <v>68</v>
      </c>
      <c r="AA38" t="s">
        <v>208</v>
      </c>
      <c r="AB38">
        <v>0</v>
      </c>
      <c r="AC38">
        <v>0</v>
      </c>
    </row>
    <row r="39" spans="1:29" x14ac:dyDescent="0.25">
      <c r="A39">
        <v>39</v>
      </c>
      <c r="B39" t="s">
        <v>209</v>
      </c>
      <c r="D39">
        <v>1</v>
      </c>
      <c r="E39">
        <v>760</v>
      </c>
      <c r="F39" t="s">
        <v>165</v>
      </c>
      <c r="G39" t="s">
        <v>210</v>
      </c>
      <c r="I39">
        <v>419.35</v>
      </c>
      <c r="J39">
        <v>437</v>
      </c>
      <c r="K39">
        <v>467.36</v>
      </c>
      <c r="L39">
        <v>473.7</v>
      </c>
      <c r="M39">
        <v>549.20000000000005</v>
      </c>
      <c r="N39">
        <v>561.78</v>
      </c>
      <c r="O39">
        <v>482</v>
      </c>
      <c r="T39">
        <v>1</v>
      </c>
      <c r="U39">
        <v>1</v>
      </c>
      <c r="V39">
        <v>1</v>
      </c>
      <c r="Y39" t="s">
        <v>60</v>
      </c>
      <c r="Z39" t="s">
        <v>68</v>
      </c>
      <c r="AA39" t="s">
        <v>211</v>
      </c>
      <c r="AB39">
        <v>0</v>
      </c>
      <c r="AC39">
        <v>0</v>
      </c>
    </row>
    <row r="40" spans="1:29" x14ac:dyDescent="0.25">
      <c r="A40">
        <v>40</v>
      </c>
      <c r="B40" t="s">
        <v>212</v>
      </c>
      <c r="D40">
        <v>1</v>
      </c>
      <c r="F40" t="s">
        <v>71</v>
      </c>
      <c r="G40" t="s">
        <v>213</v>
      </c>
      <c r="I40">
        <v>2</v>
      </c>
      <c r="J40">
        <v>1.75</v>
      </c>
      <c r="K40">
        <v>1.75</v>
      </c>
      <c r="L40">
        <v>1.5</v>
      </c>
      <c r="M40">
        <v>1.5</v>
      </c>
      <c r="N40">
        <v>2</v>
      </c>
      <c r="X40" t="s">
        <v>214</v>
      </c>
      <c r="Y40" t="s">
        <v>67</v>
      </c>
      <c r="Z40" t="s">
        <v>61</v>
      </c>
      <c r="AA40" t="s">
        <v>215</v>
      </c>
      <c r="AB40">
        <v>0</v>
      </c>
      <c r="AC40">
        <v>0</v>
      </c>
    </row>
    <row r="41" spans="1:29" x14ac:dyDescent="0.25">
      <c r="A41">
        <v>41</v>
      </c>
      <c r="B41" t="s">
        <v>216</v>
      </c>
      <c r="C41" t="s">
        <v>217</v>
      </c>
      <c r="D41">
        <v>1</v>
      </c>
      <c r="E41" t="s">
        <v>218</v>
      </c>
      <c r="F41" t="s">
        <v>85</v>
      </c>
      <c r="G41" t="s">
        <v>219</v>
      </c>
      <c r="I41">
        <v>26.25</v>
      </c>
      <c r="J41">
        <v>31.5</v>
      </c>
      <c r="K41">
        <v>30.5</v>
      </c>
      <c r="L41">
        <v>35.6</v>
      </c>
      <c r="M41">
        <v>34</v>
      </c>
      <c r="N41">
        <v>33.9</v>
      </c>
      <c r="O41">
        <v>29</v>
      </c>
      <c r="T41">
        <v>1</v>
      </c>
      <c r="U41">
        <v>1</v>
      </c>
      <c r="V41">
        <v>1</v>
      </c>
      <c r="Y41" t="s">
        <v>60</v>
      </c>
      <c r="Z41" t="s">
        <v>55</v>
      </c>
      <c r="AA41" t="s">
        <v>220</v>
      </c>
      <c r="AB41">
        <v>0</v>
      </c>
      <c r="AC41">
        <v>0</v>
      </c>
    </row>
    <row r="42" spans="1:29" x14ac:dyDescent="0.25">
      <c r="A42">
        <v>42</v>
      </c>
      <c r="B42" t="s">
        <v>221</v>
      </c>
      <c r="C42" t="s">
        <v>222</v>
      </c>
      <c r="D42">
        <v>1</v>
      </c>
      <c r="E42">
        <v>550</v>
      </c>
      <c r="F42" t="s">
        <v>223</v>
      </c>
      <c r="G42" t="s">
        <v>224</v>
      </c>
      <c r="I42">
        <v>46.15</v>
      </c>
      <c r="J42">
        <v>60.75</v>
      </c>
      <c r="K42">
        <v>77.2</v>
      </c>
      <c r="L42">
        <v>78.599999999999994</v>
      </c>
      <c r="M42">
        <v>83.87</v>
      </c>
      <c r="N42">
        <v>88.15</v>
      </c>
      <c r="O42">
        <v>49</v>
      </c>
      <c r="T42">
        <v>1</v>
      </c>
      <c r="U42">
        <v>1</v>
      </c>
      <c r="V42">
        <v>1</v>
      </c>
      <c r="Y42" t="s">
        <v>225</v>
      </c>
      <c r="Z42" t="s">
        <v>68</v>
      </c>
      <c r="AA42" t="s">
        <v>226</v>
      </c>
      <c r="AB42">
        <v>2</v>
      </c>
      <c r="AC42">
        <v>0</v>
      </c>
    </row>
    <row r="43" spans="1:29" x14ac:dyDescent="0.25">
      <c r="A43">
        <v>43</v>
      </c>
      <c r="B43" t="s">
        <v>227</v>
      </c>
      <c r="D43">
        <v>1</v>
      </c>
      <c r="E43" t="s">
        <v>228</v>
      </c>
      <c r="F43" t="s">
        <v>144</v>
      </c>
      <c r="G43" t="s">
        <v>229</v>
      </c>
      <c r="I43">
        <v>555.26</v>
      </c>
      <c r="J43">
        <v>588.15</v>
      </c>
      <c r="K43">
        <v>631.6</v>
      </c>
      <c r="L43">
        <v>668.7</v>
      </c>
      <c r="M43">
        <v>775.03</v>
      </c>
      <c r="N43">
        <v>838.38</v>
      </c>
      <c r="O43">
        <v>611</v>
      </c>
      <c r="T43">
        <v>1</v>
      </c>
      <c r="U43">
        <v>1</v>
      </c>
      <c r="V43">
        <v>1</v>
      </c>
      <c r="Y43" t="s">
        <v>67</v>
      </c>
      <c r="Z43" t="s">
        <v>55</v>
      </c>
      <c r="AA43" t="s">
        <v>230</v>
      </c>
      <c r="AB43">
        <v>0</v>
      </c>
      <c r="AC43">
        <v>0</v>
      </c>
    </row>
    <row r="44" spans="1:29" x14ac:dyDescent="0.25">
      <c r="A44">
        <v>44</v>
      </c>
      <c r="B44" t="s">
        <v>231</v>
      </c>
      <c r="D44">
        <v>1</v>
      </c>
      <c r="E44" t="s">
        <v>232</v>
      </c>
      <c r="F44" t="s">
        <v>233</v>
      </c>
      <c r="G44" t="s">
        <v>234</v>
      </c>
      <c r="I44">
        <v>33.51</v>
      </c>
      <c r="J44">
        <v>31.27</v>
      </c>
      <c r="K44">
        <v>34.4</v>
      </c>
      <c r="L44">
        <v>35.700000000000003</v>
      </c>
      <c r="M44">
        <v>42.66</v>
      </c>
      <c r="N44">
        <v>42.96</v>
      </c>
      <c r="O44">
        <v>37</v>
      </c>
      <c r="T44">
        <v>1</v>
      </c>
      <c r="U44">
        <v>1</v>
      </c>
      <c r="V44">
        <v>1</v>
      </c>
      <c r="Y44" t="s">
        <v>235</v>
      </c>
      <c r="Z44" t="s">
        <v>68</v>
      </c>
      <c r="AA44" t="s">
        <v>236</v>
      </c>
      <c r="AB44">
        <v>0</v>
      </c>
      <c r="AC44">
        <v>0</v>
      </c>
    </row>
    <row r="45" spans="1:29" x14ac:dyDescent="0.25">
      <c r="A45">
        <v>45</v>
      </c>
      <c r="B45" t="s">
        <v>237</v>
      </c>
      <c r="D45">
        <v>1</v>
      </c>
      <c r="F45" t="s">
        <v>71</v>
      </c>
      <c r="G45" t="s">
        <v>238</v>
      </c>
      <c r="H45" t="s">
        <v>203</v>
      </c>
      <c r="I45">
        <v>59</v>
      </c>
      <c r="J45">
        <v>61</v>
      </c>
      <c r="K45">
        <v>61</v>
      </c>
      <c r="L45">
        <v>65</v>
      </c>
      <c r="M45">
        <v>66</v>
      </c>
      <c r="N45">
        <v>66.3</v>
      </c>
      <c r="R45">
        <v>1</v>
      </c>
      <c r="V45">
        <v>1</v>
      </c>
      <c r="Y45" t="s">
        <v>67</v>
      </c>
      <c r="AA45" t="s">
        <v>74</v>
      </c>
      <c r="AB45">
        <v>0</v>
      </c>
      <c r="AC45">
        <v>0</v>
      </c>
    </row>
    <row r="46" spans="1:29" x14ac:dyDescent="0.25">
      <c r="A46">
        <v>46</v>
      </c>
      <c r="B46" t="s">
        <v>239</v>
      </c>
      <c r="C46" t="s">
        <v>240</v>
      </c>
      <c r="D46">
        <v>1</v>
      </c>
      <c r="E46" t="s">
        <v>228</v>
      </c>
      <c r="F46" t="s">
        <v>144</v>
      </c>
      <c r="G46" t="s">
        <v>241</v>
      </c>
      <c r="I46">
        <v>3328.39</v>
      </c>
      <c r="J46">
        <v>3477</v>
      </c>
      <c r="K46">
        <v>1627.2</v>
      </c>
      <c r="L46">
        <v>1666.2</v>
      </c>
      <c r="M46">
        <v>1911.69</v>
      </c>
      <c r="N46">
        <v>2044.07</v>
      </c>
      <c r="O46">
        <v>3386</v>
      </c>
      <c r="T46">
        <v>1</v>
      </c>
      <c r="U46">
        <v>1</v>
      </c>
      <c r="V46">
        <v>1</v>
      </c>
      <c r="Y46" t="s">
        <v>147</v>
      </c>
      <c r="Z46" t="s">
        <v>55</v>
      </c>
      <c r="AA46" t="s">
        <v>242</v>
      </c>
      <c r="AB46">
        <v>0</v>
      </c>
      <c r="AC46">
        <v>0</v>
      </c>
    </row>
    <row r="47" spans="1:29" x14ac:dyDescent="0.25">
      <c r="A47">
        <v>47</v>
      </c>
      <c r="B47" t="s">
        <v>243</v>
      </c>
      <c r="C47" t="s">
        <v>244</v>
      </c>
      <c r="D47">
        <v>1</v>
      </c>
      <c r="F47" t="s">
        <v>144</v>
      </c>
      <c r="G47" t="s">
        <v>245</v>
      </c>
      <c r="K47">
        <v>0</v>
      </c>
      <c r="L47" t="s">
        <v>246</v>
      </c>
      <c r="M47" t="s">
        <v>246</v>
      </c>
      <c r="N47" t="s">
        <v>879</v>
      </c>
      <c r="T47">
        <v>1</v>
      </c>
      <c r="U47">
        <v>1</v>
      </c>
      <c r="V47">
        <v>1</v>
      </c>
      <c r="Y47" t="s">
        <v>147</v>
      </c>
      <c r="Z47" t="s">
        <v>68</v>
      </c>
      <c r="AA47" t="s">
        <v>247</v>
      </c>
      <c r="AB47">
        <v>0</v>
      </c>
      <c r="AC47">
        <v>0</v>
      </c>
    </row>
    <row r="48" spans="1:29" x14ac:dyDescent="0.25">
      <c r="A48">
        <v>48</v>
      </c>
      <c r="B48" t="s">
        <v>248</v>
      </c>
      <c r="D48">
        <v>1</v>
      </c>
      <c r="E48" t="s">
        <v>228</v>
      </c>
      <c r="F48" t="s">
        <v>144</v>
      </c>
      <c r="G48" t="s">
        <v>249</v>
      </c>
      <c r="I48">
        <v>315.49</v>
      </c>
      <c r="J48">
        <v>338.64</v>
      </c>
      <c r="K48">
        <v>358.7</v>
      </c>
      <c r="L48">
        <v>378.9</v>
      </c>
      <c r="M48">
        <v>401.42</v>
      </c>
      <c r="N48">
        <v>415.08</v>
      </c>
      <c r="O48">
        <v>360</v>
      </c>
      <c r="Q48">
        <v>1</v>
      </c>
      <c r="T48">
        <v>1</v>
      </c>
      <c r="U48">
        <v>1</v>
      </c>
      <c r="V48">
        <v>1</v>
      </c>
      <c r="Y48" t="s">
        <v>108</v>
      </c>
      <c r="Z48" t="s">
        <v>55</v>
      </c>
      <c r="AA48" t="s">
        <v>250</v>
      </c>
      <c r="AB48">
        <v>0</v>
      </c>
      <c r="AC48">
        <v>0</v>
      </c>
    </row>
    <row r="49" spans="1:30" x14ac:dyDescent="0.25">
      <c r="A49">
        <v>49</v>
      </c>
      <c r="B49" t="s">
        <v>251</v>
      </c>
      <c r="D49">
        <v>1</v>
      </c>
      <c r="E49" t="s">
        <v>228</v>
      </c>
      <c r="F49" t="s">
        <v>144</v>
      </c>
      <c r="G49" t="s">
        <v>252</v>
      </c>
      <c r="I49">
        <v>17464.099999999999</v>
      </c>
      <c r="J49">
        <v>17466.349999999999</v>
      </c>
      <c r="K49">
        <v>20205</v>
      </c>
      <c r="L49">
        <v>21192.9</v>
      </c>
      <c r="M49">
        <v>22091.23</v>
      </c>
      <c r="N49">
        <v>22227.3</v>
      </c>
      <c r="O49">
        <v>20529</v>
      </c>
      <c r="T49">
        <v>1</v>
      </c>
      <c r="U49">
        <v>1</v>
      </c>
      <c r="V49">
        <v>1</v>
      </c>
      <c r="Y49" t="s">
        <v>147</v>
      </c>
      <c r="Z49" t="s">
        <v>68</v>
      </c>
      <c r="AA49" t="s">
        <v>253</v>
      </c>
      <c r="AB49">
        <v>3</v>
      </c>
      <c r="AC49">
        <v>1</v>
      </c>
    </row>
    <row r="50" spans="1:30" x14ac:dyDescent="0.25">
      <c r="A50">
        <v>50</v>
      </c>
      <c r="B50" t="s">
        <v>254</v>
      </c>
      <c r="D50">
        <v>1</v>
      </c>
      <c r="E50" t="s">
        <v>228</v>
      </c>
      <c r="F50" t="s">
        <v>144</v>
      </c>
      <c r="G50" t="s">
        <v>255</v>
      </c>
      <c r="I50">
        <v>4</v>
      </c>
      <c r="J50">
        <v>4</v>
      </c>
      <c r="K50">
        <v>4</v>
      </c>
      <c r="L50">
        <v>4.0999999999999996</v>
      </c>
      <c r="M50">
        <v>4</v>
      </c>
      <c r="N50">
        <v>3</v>
      </c>
      <c r="O50">
        <v>4</v>
      </c>
      <c r="P50">
        <v>1</v>
      </c>
      <c r="U50">
        <v>1</v>
      </c>
      <c r="V50">
        <v>1</v>
      </c>
      <c r="Y50" t="s">
        <v>147</v>
      </c>
      <c r="AA50" t="s">
        <v>63</v>
      </c>
      <c r="AB50">
        <v>0</v>
      </c>
      <c r="AC50">
        <v>0</v>
      </c>
    </row>
    <row r="51" spans="1:30" x14ac:dyDescent="0.25">
      <c r="A51">
        <v>51</v>
      </c>
      <c r="B51" t="s">
        <v>256</v>
      </c>
      <c r="D51">
        <v>1</v>
      </c>
      <c r="E51" t="s">
        <v>218</v>
      </c>
      <c r="F51" t="s">
        <v>85</v>
      </c>
      <c r="G51" t="s">
        <v>257</v>
      </c>
      <c r="I51">
        <v>12381.73</v>
      </c>
      <c r="J51">
        <v>11945.13</v>
      </c>
      <c r="K51">
        <v>12343.3</v>
      </c>
      <c r="L51">
        <v>12439.2</v>
      </c>
      <c r="M51">
        <v>12224.62</v>
      </c>
      <c r="N51">
        <v>12437.9</v>
      </c>
      <c r="O51">
        <v>13762</v>
      </c>
      <c r="T51">
        <v>1</v>
      </c>
      <c r="U51">
        <v>1</v>
      </c>
      <c r="V51">
        <v>1</v>
      </c>
      <c r="Y51" t="s">
        <v>60</v>
      </c>
      <c r="Z51" t="s">
        <v>55</v>
      </c>
      <c r="AA51" t="s">
        <v>258</v>
      </c>
      <c r="AB51">
        <v>0</v>
      </c>
      <c r="AC51">
        <v>0</v>
      </c>
    </row>
    <row r="52" spans="1:30" x14ac:dyDescent="0.25">
      <c r="A52">
        <v>52</v>
      </c>
      <c r="B52" t="s">
        <v>259</v>
      </c>
      <c r="D52">
        <v>1</v>
      </c>
      <c r="E52" t="s">
        <v>157</v>
      </c>
      <c r="F52" t="s">
        <v>124</v>
      </c>
      <c r="G52" t="s">
        <v>161</v>
      </c>
      <c r="H52" t="s">
        <v>260</v>
      </c>
      <c r="K52">
        <v>50.471299999999999</v>
      </c>
      <c r="L52">
        <v>48.374499999999998</v>
      </c>
      <c r="M52">
        <v>45.673810962301573</v>
      </c>
      <c r="N52">
        <v>45.106865662055299</v>
      </c>
      <c r="P52">
        <v>1</v>
      </c>
      <c r="W52">
        <v>1</v>
      </c>
      <c r="Y52" t="s">
        <v>126</v>
      </c>
      <c r="AB52">
        <v>0</v>
      </c>
      <c r="AC52">
        <v>0</v>
      </c>
    </row>
    <row r="53" spans="1:30" x14ac:dyDescent="0.25">
      <c r="A53">
        <v>53</v>
      </c>
      <c r="B53" t="s">
        <v>261</v>
      </c>
      <c r="D53">
        <v>1</v>
      </c>
      <c r="E53" t="s">
        <v>157</v>
      </c>
      <c r="F53" t="s">
        <v>124</v>
      </c>
      <c r="G53" t="s">
        <v>161</v>
      </c>
      <c r="H53" t="s">
        <v>260</v>
      </c>
      <c r="K53">
        <v>319.25566400000002</v>
      </c>
      <c r="L53">
        <v>327.384704</v>
      </c>
      <c r="M53">
        <v>268.74801557539689</v>
      </c>
      <c r="N53">
        <v>248.77114550395351</v>
      </c>
      <c r="P53">
        <v>1</v>
      </c>
      <c r="W53">
        <v>1</v>
      </c>
      <c r="Y53" t="s">
        <v>126</v>
      </c>
      <c r="AB53">
        <v>0</v>
      </c>
      <c r="AC53">
        <v>0</v>
      </c>
      <c r="AD53" t="s">
        <v>262</v>
      </c>
    </row>
    <row r="54" spans="1:30" x14ac:dyDescent="0.25">
      <c r="A54">
        <v>54</v>
      </c>
      <c r="B54" t="s">
        <v>263</v>
      </c>
      <c r="D54">
        <v>1</v>
      </c>
      <c r="E54" t="s">
        <v>157</v>
      </c>
      <c r="F54" t="s">
        <v>124</v>
      </c>
      <c r="G54" t="s">
        <v>161</v>
      </c>
      <c r="H54" t="s">
        <v>260</v>
      </c>
      <c r="K54">
        <v>35.8215</v>
      </c>
      <c r="L54">
        <v>39.456899999999997</v>
      </c>
      <c r="M54">
        <v>42.501191269841243</v>
      </c>
      <c r="N54">
        <v>40.70158127470355</v>
      </c>
      <c r="P54">
        <v>1</v>
      </c>
      <c r="W54">
        <v>1</v>
      </c>
      <c r="Y54" t="s">
        <v>126</v>
      </c>
      <c r="AB54">
        <v>0</v>
      </c>
      <c r="AC54">
        <v>0</v>
      </c>
    </row>
    <row r="55" spans="1:30" x14ac:dyDescent="0.25">
      <c r="A55">
        <v>55</v>
      </c>
      <c r="B55" t="s">
        <v>264</v>
      </c>
      <c r="D55">
        <v>1</v>
      </c>
      <c r="E55" t="s">
        <v>157</v>
      </c>
      <c r="F55" t="s">
        <v>124</v>
      </c>
      <c r="G55" t="s">
        <v>161</v>
      </c>
      <c r="H55" t="s">
        <v>260</v>
      </c>
      <c r="K55">
        <v>53.002600000000001</v>
      </c>
      <c r="L55">
        <v>53.101900000000001</v>
      </c>
      <c r="M55">
        <v>53.028769841269742</v>
      </c>
      <c r="N55">
        <v>51.354347826086901</v>
      </c>
      <c r="P55">
        <v>1</v>
      </c>
      <c r="W55">
        <v>1</v>
      </c>
      <c r="Y55" t="s">
        <v>126</v>
      </c>
      <c r="AB55">
        <v>0</v>
      </c>
      <c r="AC55">
        <v>0</v>
      </c>
    </row>
    <row r="56" spans="1:30" x14ac:dyDescent="0.25">
      <c r="A56">
        <v>56</v>
      </c>
      <c r="B56" t="s">
        <v>265</v>
      </c>
      <c r="D56">
        <v>1</v>
      </c>
      <c r="E56" t="s">
        <v>157</v>
      </c>
      <c r="F56" t="s">
        <v>124</v>
      </c>
      <c r="G56" t="s">
        <v>161</v>
      </c>
      <c r="H56" t="s">
        <v>260</v>
      </c>
      <c r="K56">
        <v>41.758308</v>
      </c>
      <c r="L56">
        <v>39.809600000000003</v>
      </c>
      <c r="M56">
        <v>40.730853124999982</v>
      </c>
      <c r="N56">
        <v>44.122183646245063</v>
      </c>
      <c r="P56">
        <v>1</v>
      </c>
      <c r="W56">
        <v>1</v>
      </c>
      <c r="Y56" t="s">
        <v>126</v>
      </c>
      <c r="AB56">
        <v>0</v>
      </c>
      <c r="AC56">
        <v>0</v>
      </c>
    </row>
    <row r="57" spans="1:30" x14ac:dyDescent="0.25">
      <c r="A57">
        <v>57</v>
      </c>
      <c r="B57" t="s">
        <v>266</v>
      </c>
      <c r="D57">
        <v>1</v>
      </c>
      <c r="E57" t="s">
        <v>157</v>
      </c>
      <c r="F57" t="s">
        <v>124</v>
      </c>
      <c r="G57" t="s">
        <v>161</v>
      </c>
      <c r="H57" t="s">
        <v>260</v>
      </c>
      <c r="K57">
        <v>72.034300000000002</v>
      </c>
      <c r="L57">
        <v>71.449100000000001</v>
      </c>
      <c r="M57">
        <v>76.089884573412746</v>
      </c>
      <c r="N57">
        <v>81.62490296442688</v>
      </c>
      <c r="P57">
        <v>1</v>
      </c>
      <c r="W57">
        <v>1</v>
      </c>
      <c r="Y57" t="s">
        <v>126</v>
      </c>
      <c r="AB57">
        <v>0</v>
      </c>
      <c r="AC57">
        <v>0</v>
      </c>
    </row>
    <row r="58" spans="1:30" x14ac:dyDescent="0.25">
      <c r="A58">
        <v>58</v>
      </c>
      <c r="B58" t="s">
        <v>267</v>
      </c>
      <c r="D58">
        <v>1</v>
      </c>
      <c r="E58" t="s">
        <v>157</v>
      </c>
      <c r="F58" t="s">
        <v>124</v>
      </c>
      <c r="G58" t="s">
        <v>161</v>
      </c>
      <c r="H58" t="s">
        <v>260</v>
      </c>
      <c r="K58">
        <v>77.558999999999997</v>
      </c>
      <c r="L58">
        <v>66.606499999999997</v>
      </c>
      <c r="M58">
        <v>56.288293650793648</v>
      </c>
      <c r="N58">
        <v>54.015415019762827</v>
      </c>
      <c r="P58">
        <v>1</v>
      </c>
      <c r="W58">
        <v>1</v>
      </c>
      <c r="Y58" t="s">
        <v>126</v>
      </c>
      <c r="AB58">
        <v>0</v>
      </c>
      <c r="AC58">
        <v>0</v>
      </c>
      <c r="AD58" t="s">
        <v>262</v>
      </c>
    </row>
    <row r="59" spans="1:30" x14ac:dyDescent="0.25">
      <c r="A59">
        <v>59</v>
      </c>
      <c r="B59" t="s">
        <v>268</v>
      </c>
      <c r="D59">
        <v>1</v>
      </c>
      <c r="E59" t="s">
        <v>157</v>
      </c>
      <c r="F59" t="s">
        <v>124</v>
      </c>
      <c r="G59" t="s">
        <v>161</v>
      </c>
      <c r="H59" t="s">
        <v>260</v>
      </c>
      <c r="K59">
        <v>345.11444</v>
      </c>
      <c r="L59">
        <v>336.67883180000001</v>
      </c>
      <c r="M59">
        <v>291.85416666666589</v>
      </c>
      <c r="N59">
        <v>265.13858695652249</v>
      </c>
      <c r="P59">
        <v>1</v>
      </c>
      <c r="W59">
        <v>1</v>
      </c>
      <c r="Y59" t="s">
        <v>126</v>
      </c>
      <c r="AB59">
        <v>0</v>
      </c>
      <c r="AC59">
        <v>0</v>
      </c>
      <c r="AD59" t="s">
        <v>262</v>
      </c>
    </row>
    <row r="60" spans="1:30" x14ac:dyDescent="0.25">
      <c r="A60">
        <v>60</v>
      </c>
      <c r="B60" t="s">
        <v>269</v>
      </c>
      <c r="D60">
        <v>1</v>
      </c>
      <c r="E60" t="s">
        <v>157</v>
      </c>
      <c r="F60" t="s">
        <v>124</v>
      </c>
      <c r="G60" t="s">
        <v>161</v>
      </c>
      <c r="H60" t="s">
        <v>260</v>
      </c>
      <c r="K60">
        <v>527.82607399999995</v>
      </c>
      <c r="L60">
        <v>504.62484999999998</v>
      </c>
      <c r="M60">
        <v>453.5200396825349</v>
      </c>
      <c r="N60">
        <v>455.28893280632491</v>
      </c>
      <c r="P60">
        <v>1</v>
      </c>
      <c r="W60">
        <v>1</v>
      </c>
      <c r="Y60" t="s">
        <v>126</v>
      </c>
      <c r="AB60">
        <v>0</v>
      </c>
      <c r="AC60">
        <v>0</v>
      </c>
      <c r="AD60" t="s">
        <v>262</v>
      </c>
    </row>
    <row r="61" spans="1:30" x14ac:dyDescent="0.25">
      <c r="A61">
        <v>61</v>
      </c>
      <c r="B61" t="s">
        <v>270</v>
      </c>
      <c r="D61">
        <v>1</v>
      </c>
      <c r="E61" t="s">
        <v>157</v>
      </c>
      <c r="F61" t="s">
        <v>124</v>
      </c>
      <c r="G61" t="s">
        <v>161</v>
      </c>
      <c r="H61" t="s">
        <v>260</v>
      </c>
      <c r="K61">
        <v>25.805800000000001</v>
      </c>
      <c r="L61">
        <v>25.780200000000001</v>
      </c>
      <c r="M61">
        <v>26.284087301587299</v>
      </c>
      <c r="N61">
        <v>25.714861660079041</v>
      </c>
      <c r="P61">
        <v>1</v>
      </c>
      <c r="W61">
        <v>1</v>
      </c>
      <c r="Y61" t="s">
        <v>126</v>
      </c>
      <c r="AB61">
        <v>0</v>
      </c>
      <c r="AC61">
        <v>0</v>
      </c>
    </row>
    <row r="62" spans="1:30" x14ac:dyDescent="0.25">
      <c r="A62">
        <v>62</v>
      </c>
      <c r="B62" t="s">
        <v>271</v>
      </c>
      <c r="D62">
        <v>1</v>
      </c>
      <c r="E62" t="s">
        <v>157</v>
      </c>
      <c r="F62" t="s">
        <v>124</v>
      </c>
      <c r="G62" t="s">
        <v>161</v>
      </c>
      <c r="H62" t="s">
        <v>260</v>
      </c>
      <c r="K62">
        <v>55.495100000000001</v>
      </c>
      <c r="L62">
        <v>54.470700000000001</v>
      </c>
      <c r="M62">
        <v>62.885119047619042</v>
      </c>
      <c r="N62">
        <v>61.667786561264819</v>
      </c>
      <c r="P62">
        <v>1</v>
      </c>
      <c r="W62">
        <v>1</v>
      </c>
      <c r="Y62" t="s">
        <v>126</v>
      </c>
      <c r="AB62">
        <v>0</v>
      </c>
      <c r="AC62">
        <v>0</v>
      </c>
    </row>
    <row r="63" spans="1:30" x14ac:dyDescent="0.25">
      <c r="A63">
        <v>63</v>
      </c>
      <c r="B63" t="s">
        <v>272</v>
      </c>
      <c r="D63">
        <v>1</v>
      </c>
      <c r="E63" t="s">
        <v>157</v>
      </c>
      <c r="F63" t="s">
        <v>124</v>
      </c>
      <c r="G63" t="s">
        <v>161</v>
      </c>
      <c r="H63" t="s">
        <v>260</v>
      </c>
      <c r="K63">
        <v>38.6569</v>
      </c>
      <c r="L63">
        <v>38.805549999999997</v>
      </c>
      <c r="M63">
        <v>43.232710168650748</v>
      </c>
      <c r="N63">
        <v>41.375257855731213</v>
      </c>
      <c r="P63">
        <v>1</v>
      </c>
      <c r="W63">
        <v>1</v>
      </c>
      <c r="Y63" t="s">
        <v>126</v>
      </c>
      <c r="AB63">
        <v>0</v>
      </c>
      <c r="AC63">
        <v>0</v>
      </c>
    </row>
    <row r="64" spans="1:30" x14ac:dyDescent="0.25">
      <c r="A64">
        <v>64</v>
      </c>
      <c r="B64" t="s">
        <v>273</v>
      </c>
      <c r="D64">
        <v>1</v>
      </c>
      <c r="E64" t="s">
        <v>123</v>
      </c>
      <c r="F64" t="s">
        <v>124</v>
      </c>
      <c r="G64" t="s">
        <v>274</v>
      </c>
      <c r="I64">
        <v>3.6</v>
      </c>
      <c r="J64">
        <v>2.6</v>
      </c>
      <c r="K64">
        <v>3.4</v>
      </c>
      <c r="L64">
        <v>3.4</v>
      </c>
      <c r="M64">
        <v>3.4</v>
      </c>
      <c r="N64">
        <v>2</v>
      </c>
      <c r="O64">
        <v>4</v>
      </c>
      <c r="U64">
        <v>1</v>
      </c>
      <c r="V64">
        <v>1</v>
      </c>
      <c r="X64" t="s">
        <v>134</v>
      </c>
      <c r="Y64" t="s">
        <v>126</v>
      </c>
      <c r="Z64" t="s">
        <v>61</v>
      </c>
      <c r="AA64" t="s">
        <v>275</v>
      </c>
      <c r="AB64">
        <v>0</v>
      </c>
      <c r="AC64">
        <v>0</v>
      </c>
    </row>
    <row r="65" spans="1:30" x14ac:dyDescent="0.25">
      <c r="A65">
        <v>65</v>
      </c>
      <c r="B65" t="s">
        <v>276</v>
      </c>
      <c r="D65">
        <v>1</v>
      </c>
      <c r="F65" t="s">
        <v>144</v>
      </c>
      <c r="G65" t="s">
        <v>277</v>
      </c>
      <c r="J65">
        <v>0.1</v>
      </c>
      <c r="K65">
        <v>0.1</v>
      </c>
      <c r="L65">
        <v>0.1</v>
      </c>
      <c r="M65">
        <v>0.1</v>
      </c>
      <c r="N65">
        <v>0.1</v>
      </c>
      <c r="X65" t="s">
        <v>278</v>
      </c>
      <c r="Y65" t="s">
        <v>147</v>
      </c>
      <c r="Z65" t="s">
        <v>61</v>
      </c>
      <c r="AA65" t="s">
        <v>63</v>
      </c>
      <c r="AB65">
        <v>0</v>
      </c>
      <c r="AC65">
        <v>0</v>
      </c>
    </row>
    <row r="66" spans="1:30" x14ac:dyDescent="0.25">
      <c r="A66">
        <v>66</v>
      </c>
      <c r="B66" t="s">
        <v>279</v>
      </c>
      <c r="C66" t="s">
        <v>280</v>
      </c>
      <c r="D66">
        <v>1</v>
      </c>
      <c r="E66" t="s">
        <v>105</v>
      </c>
      <c r="F66" t="s">
        <v>106</v>
      </c>
      <c r="G66" t="s">
        <v>281</v>
      </c>
      <c r="I66">
        <v>101.49</v>
      </c>
      <c r="J66">
        <v>117.79</v>
      </c>
      <c r="K66">
        <v>128.19999999999999</v>
      </c>
      <c r="L66">
        <v>137.5</v>
      </c>
      <c r="M66">
        <v>141.31</v>
      </c>
      <c r="N66">
        <v>142.99</v>
      </c>
      <c r="O66">
        <v>128</v>
      </c>
      <c r="Q66">
        <v>1</v>
      </c>
      <c r="T66">
        <v>1</v>
      </c>
      <c r="U66">
        <v>1</v>
      </c>
      <c r="V66">
        <v>1</v>
      </c>
      <c r="Y66" t="s">
        <v>108</v>
      </c>
      <c r="Z66" t="s">
        <v>55</v>
      </c>
      <c r="AA66" t="s">
        <v>109</v>
      </c>
      <c r="AB66">
        <v>0</v>
      </c>
      <c r="AC66">
        <v>0</v>
      </c>
    </row>
    <row r="67" spans="1:30" x14ac:dyDescent="0.25">
      <c r="A67">
        <v>67</v>
      </c>
      <c r="B67" t="s">
        <v>282</v>
      </c>
      <c r="C67" t="s">
        <v>283</v>
      </c>
      <c r="D67">
        <v>1</v>
      </c>
      <c r="E67" t="s">
        <v>105</v>
      </c>
      <c r="F67" t="s">
        <v>106</v>
      </c>
      <c r="G67" t="s">
        <v>284</v>
      </c>
      <c r="I67">
        <f>5370.98-2.8</f>
        <v>5368.1799999999994</v>
      </c>
      <c r="J67">
        <v>5533.05</v>
      </c>
      <c r="K67">
        <v>5601</v>
      </c>
      <c r="L67">
        <v>5682.3</v>
      </c>
      <c r="M67">
        <v>5689.78</v>
      </c>
      <c r="N67">
        <v>5742.29</v>
      </c>
      <c r="O67">
        <v>6155</v>
      </c>
      <c r="Q67">
        <v>1</v>
      </c>
      <c r="T67">
        <v>1</v>
      </c>
      <c r="U67">
        <v>1</v>
      </c>
      <c r="V67">
        <v>1</v>
      </c>
      <c r="Y67" t="s">
        <v>108</v>
      </c>
      <c r="Z67" t="s">
        <v>55</v>
      </c>
      <c r="AA67" t="s">
        <v>109</v>
      </c>
      <c r="AB67">
        <v>0</v>
      </c>
      <c r="AC67">
        <v>0</v>
      </c>
    </row>
    <row r="68" spans="1:30" x14ac:dyDescent="0.25">
      <c r="A68">
        <v>68</v>
      </c>
      <c r="B68" t="s">
        <v>285</v>
      </c>
      <c r="D68">
        <v>1</v>
      </c>
      <c r="F68" t="s">
        <v>52</v>
      </c>
      <c r="G68" t="s">
        <v>286</v>
      </c>
      <c r="H68" t="s">
        <v>287</v>
      </c>
      <c r="I68">
        <v>9.1</v>
      </c>
      <c r="J68">
        <v>10.5</v>
      </c>
      <c r="K68">
        <v>10.5</v>
      </c>
      <c r="L68">
        <v>11</v>
      </c>
      <c r="M68">
        <v>11</v>
      </c>
      <c r="N68">
        <v>11</v>
      </c>
      <c r="Y68" t="s">
        <v>288</v>
      </c>
      <c r="Z68" t="s">
        <v>61</v>
      </c>
      <c r="AA68" t="s">
        <v>289</v>
      </c>
      <c r="AB68">
        <v>0</v>
      </c>
      <c r="AC68">
        <v>0</v>
      </c>
    </row>
    <row r="69" spans="1:30" x14ac:dyDescent="0.25">
      <c r="A69">
        <v>69</v>
      </c>
      <c r="B69" t="s">
        <v>290</v>
      </c>
      <c r="C69" t="s">
        <v>291</v>
      </c>
      <c r="D69">
        <v>1</v>
      </c>
      <c r="E69" t="s">
        <v>292</v>
      </c>
      <c r="F69" t="s">
        <v>223</v>
      </c>
      <c r="G69" t="s">
        <v>293</v>
      </c>
      <c r="I69">
        <v>237.67</v>
      </c>
      <c r="J69">
        <v>253.98</v>
      </c>
      <c r="K69">
        <v>279.7</v>
      </c>
      <c r="L69">
        <v>296.10000000000002</v>
      </c>
      <c r="M69">
        <v>293.82</v>
      </c>
      <c r="N69">
        <v>305.32</v>
      </c>
      <c r="O69">
        <v>272</v>
      </c>
      <c r="T69">
        <v>1</v>
      </c>
      <c r="U69">
        <v>1</v>
      </c>
      <c r="V69">
        <v>1</v>
      </c>
      <c r="Y69" t="s">
        <v>225</v>
      </c>
      <c r="Z69" t="s">
        <v>68</v>
      </c>
      <c r="AA69" t="s">
        <v>294</v>
      </c>
      <c r="AB69">
        <v>0</v>
      </c>
      <c r="AC69">
        <v>0</v>
      </c>
    </row>
    <row r="70" spans="1:30" x14ac:dyDescent="0.25">
      <c r="A70">
        <v>70</v>
      </c>
      <c r="B70" t="s">
        <v>295</v>
      </c>
      <c r="D70">
        <v>1</v>
      </c>
      <c r="E70" t="s">
        <v>157</v>
      </c>
      <c r="F70" t="s">
        <v>124</v>
      </c>
      <c r="G70" t="s">
        <v>161</v>
      </c>
      <c r="H70" t="s">
        <v>260</v>
      </c>
      <c r="K70">
        <v>82.615399999999994</v>
      </c>
      <c r="L70">
        <v>81.86</v>
      </c>
      <c r="M70">
        <v>77.45358898809549</v>
      </c>
      <c r="N70">
        <v>83.918182312252981</v>
      </c>
      <c r="P70">
        <v>1</v>
      </c>
      <c r="W70">
        <v>1</v>
      </c>
      <c r="Y70" t="s">
        <v>126</v>
      </c>
      <c r="AB70">
        <v>0</v>
      </c>
      <c r="AC70">
        <v>0</v>
      </c>
    </row>
    <row r="71" spans="1:30" x14ac:dyDescent="0.25">
      <c r="A71">
        <v>71</v>
      </c>
      <c r="B71" t="s">
        <v>296</v>
      </c>
      <c r="D71">
        <v>1</v>
      </c>
      <c r="E71" t="s">
        <v>157</v>
      </c>
      <c r="F71" t="s">
        <v>124</v>
      </c>
      <c r="G71" t="s">
        <v>161</v>
      </c>
      <c r="H71" t="s">
        <v>260</v>
      </c>
      <c r="K71">
        <v>39.629800000000003</v>
      </c>
      <c r="L71">
        <v>40.74</v>
      </c>
      <c r="M71">
        <v>39.584326438492027</v>
      </c>
      <c r="N71">
        <v>40.796431225296459</v>
      </c>
      <c r="P71">
        <v>1</v>
      </c>
      <c r="W71">
        <v>1</v>
      </c>
      <c r="Y71" t="s">
        <v>126</v>
      </c>
      <c r="AB71">
        <v>0</v>
      </c>
      <c r="AC71">
        <v>0</v>
      </c>
    </row>
    <row r="72" spans="1:30" x14ac:dyDescent="0.25">
      <c r="A72">
        <v>72</v>
      </c>
      <c r="B72" t="s">
        <v>297</v>
      </c>
      <c r="D72">
        <v>1</v>
      </c>
      <c r="E72" t="s">
        <v>157</v>
      </c>
      <c r="F72" t="s">
        <v>124</v>
      </c>
      <c r="G72" t="s">
        <v>161</v>
      </c>
      <c r="H72" t="s">
        <v>260</v>
      </c>
      <c r="K72">
        <v>111.58322750000001</v>
      </c>
      <c r="L72">
        <v>105.49</v>
      </c>
      <c r="M72">
        <v>106.56664494047639</v>
      </c>
      <c r="N72">
        <v>114.5856479249011</v>
      </c>
      <c r="P72">
        <v>1</v>
      </c>
      <c r="W72">
        <v>1</v>
      </c>
      <c r="Y72" t="s">
        <v>126</v>
      </c>
      <c r="AB72">
        <v>0</v>
      </c>
      <c r="AC72">
        <v>0</v>
      </c>
    </row>
    <row r="73" spans="1:30" x14ac:dyDescent="0.25">
      <c r="A73">
        <v>73</v>
      </c>
      <c r="B73" t="s">
        <v>298</v>
      </c>
      <c r="D73">
        <v>1</v>
      </c>
      <c r="E73" t="s">
        <v>157</v>
      </c>
      <c r="F73" t="s">
        <v>124</v>
      </c>
      <c r="G73" t="s">
        <v>161</v>
      </c>
      <c r="H73" t="s">
        <v>260</v>
      </c>
      <c r="K73">
        <v>34.576700000000002</v>
      </c>
      <c r="L73">
        <v>34.9</v>
      </c>
      <c r="M73">
        <v>34.027184126984118</v>
      </c>
      <c r="N73">
        <v>36.232608695652168</v>
      </c>
      <c r="P73">
        <v>1</v>
      </c>
      <c r="W73">
        <v>1</v>
      </c>
      <c r="Y73" t="s">
        <v>126</v>
      </c>
      <c r="AB73">
        <v>0</v>
      </c>
      <c r="AC73">
        <v>0</v>
      </c>
    </row>
    <row r="74" spans="1:30" x14ac:dyDescent="0.25">
      <c r="A74">
        <v>74</v>
      </c>
      <c r="B74" t="s">
        <v>299</v>
      </c>
      <c r="D74">
        <v>1</v>
      </c>
      <c r="E74" t="s">
        <v>157</v>
      </c>
      <c r="F74" t="s">
        <v>124</v>
      </c>
      <c r="G74" t="s">
        <v>161</v>
      </c>
      <c r="H74" t="s">
        <v>260</v>
      </c>
      <c r="K74">
        <v>94.243399999999994</v>
      </c>
      <c r="L74">
        <v>94.51</v>
      </c>
      <c r="M74">
        <v>94.58611314484132</v>
      </c>
      <c r="N74">
        <v>98.232085474308263</v>
      </c>
      <c r="P74">
        <v>1</v>
      </c>
      <c r="W74">
        <v>1</v>
      </c>
      <c r="Y74" t="s">
        <v>126</v>
      </c>
      <c r="AB74">
        <v>0</v>
      </c>
      <c r="AC74">
        <v>0</v>
      </c>
    </row>
    <row r="75" spans="1:30" x14ac:dyDescent="0.25">
      <c r="A75">
        <v>75</v>
      </c>
      <c r="B75" t="s">
        <v>300</v>
      </c>
      <c r="D75">
        <v>1</v>
      </c>
      <c r="E75" t="s">
        <v>157</v>
      </c>
      <c r="F75" t="s">
        <v>124</v>
      </c>
      <c r="G75" t="s">
        <v>161</v>
      </c>
      <c r="H75" t="s">
        <v>260</v>
      </c>
      <c r="K75">
        <v>329.949476</v>
      </c>
      <c r="L75">
        <v>332.73</v>
      </c>
      <c r="M75">
        <v>331.2565870039673</v>
      </c>
      <c r="N75">
        <v>343.3141</v>
      </c>
      <c r="P75">
        <v>1</v>
      </c>
      <c r="W75">
        <v>1</v>
      </c>
      <c r="Y75" t="s">
        <v>126</v>
      </c>
      <c r="AB75">
        <v>0</v>
      </c>
      <c r="AC75">
        <v>0</v>
      </c>
      <c r="AD75" t="s">
        <v>301</v>
      </c>
    </row>
    <row r="76" spans="1:30" x14ac:dyDescent="0.25">
      <c r="A76">
        <v>76</v>
      </c>
      <c r="B76" t="s">
        <v>302</v>
      </c>
      <c r="D76">
        <v>1</v>
      </c>
      <c r="E76" t="s">
        <v>157</v>
      </c>
      <c r="F76" t="s">
        <v>124</v>
      </c>
      <c r="G76" t="s">
        <v>161</v>
      </c>
      <c r="H76" t="s">
        <v>260</v>
      </c>
      <c r="K76">
        <v>13.4276</v>
      </c>
      <c r="L76">
        <v>14.18</v>
      </c>
      <c r="M76">
        <v>14.431349206349219</v>
      </c>
      <c r="N76">
        <v>14.304347826086961</v>
      </c>
      <c r="P76">
        <v>1</v>
      </c>
      <c r="W76">
        <v>1</v>
      </c>
      <c r="Y76" t="s">
        <v>126</v>
      </c>
      <c r="AB76">
        <v>0</v>
      </c>
      <c r="AC76">
        <v>0</v>
      </c>
    </row>
    <row r="77" spans="1:30" x14ac:dyDescent="0.25">
      <c r="A77">
        <v>77</v>
      </c>
      <c r="B77" t="s">
        <v>303</v>
      </c>
      <c r="D77">
        <v>1</v>
      </c>
      <c r="E77" t="s">
        <v>157</v>
      </c>
      <c r="F77" t="s">
        <v>124</v>
      </c>
      <c r="G77" t="s">
        <v>161</v>
      </c>
      <c r="H77" t="s">
        <v>260</v>
      </c>
      <c r="K77">
        <v>4.33</v>
      </c>
      <c r="L77">
        <v>5.1100000000000003</v>
      </c>
      <c r="M77">
        <v>4.9718253968253983</v>
      </c>
      <c r="N77">
        <v>4</v>
      </c>
      <c r="P77">
        <v>1</v>
      </c>
      <c r="W77">
        <v>1</v>
      </c>
      <c r="Y77" t="s">
        <v>126</v>
      </c>
      <c r="AB77">
        <v>0</v>
      </c>
      <c r="AC77">
        <v>0</v>
      </c>
    </row>
    <row r="78" spans="1:30" x14ac:dyDescent="0.25">
      <c r="A78">
        <v>78</v>
      </c>
      <c r="B78" t="s">
        <v>304</v>
      </c>
      <c r="D78">
        <v>1</v>
      </c>
      <c r="E78" t="s">
        <v>157</v>
      </c>
      <c r="F78" t="s">
        <v>124</v>
      </c>
      <c r="G78" t="s">
        <v>161</v>
      </c>
      <c r="H78" t="s">
        <v>260</v>
      </c>
      <c r="K78">
        <v>4.59</v>
      </c>
      <c r="L78">
        <v>4.25</v>
      </c>
      <c r="M78">
        <v>4.1269841269841274</v>
      </c>
      <c r="N78">
        <v>4.9090909090909092</v>
      </c>
      <c r="P78">
        <v>1</v>
      </c>
      <c r="W78">
        <v>1</v>
      </c>
      <c r="Y78" t="s">
        <v>126</v>
      </c>
      <c r="AB78">
        <v>0</v>
      </c>
      <c r="AC78">
        <v>0</v>
      </c>
    </row>
    <row r="79" spans="1:30" x14ac:dyDescent="0.25">
      <c r="A79">
        <v>79</v>
      </c>
      <c r="B79" t="s">
        <v>305</v>
      </c>
      <c r="D79">
        <v>1</v>
      </c>
      <c r="E79" t="s">
        <v>157</v>
      </c>
      <c r="F79" t="s">
        <v>124</v>
      </c>
      <c r="G79" t="s">
        <v>161</v>
      </c>
      <c r="H79" t="s">
        <v>260</v>
      </c>
      <c r="K79">
        <v>10.9947</v>
      </c>
      <c r="L79">
        <v>10.59</v>
      </c>
      <c r="M79">
        <v>10.97916666666667</v>
      </c>
      <c r="N79">
        <v>11.307905138339921</v>
      </c>
      <c r="P79">
        <v>1</v>
      </c>
      <c r="W79">
        <v>1</v>
      </c>
      <c r="Y79" t="s">
        <v>126</v>
      </c>
      <c r="AB79">
        <v>0</v>
      </c>
      <c r="AC79">
        <v>0</v>
      </c>
    </row>
    <row r="80" spans="1:30" x14ac:dyDescent="0.25">
      <c r="A80">
        <v>80</v>
      </c>
      <c r="B80" t="s">
        <v>306</v>
      </c>
      <c r="D80">
        <v>1</v>
      </c>
      <c r="E80" t="s">
        <v>157</v>
      </c>
      <c r="F80" t="s">
        <v>124</v>
      </c>
      <c r="G80" t="s">
        <v>161</v>
      </c>
      <c r="H80" t="s">
        <v>260</v>
      </c>
      <c r="K80">
        <v>34.583399999999997</v>
      </c>
      <c r="L80">
        <v>30.47</v>
      </c>
      <c r="M80">
        <v>37.395040327380919</v>
      </c>
      <c r="N80">
        <v>41.459289575098801</v>
      </c>
      <c r="P80">
        <v>1</v>
      </c>
      <c r="W80">
        <v>1</v>
      </c>
      <c r="Y80" t="s">
        <v>126</v>
      </c>
      <c r="AB80">
        <v>0</v>
      </c>
      <c r="AC80">
        <v>0</v>
      </c>
    </row>
    <row r="81" spans="1:29" x14ac:dyDescent="0.25">
      <c r="A81">
        <v>81</v>
      </c>
      <c r="B81" t="s">
        <v>307</v>
      </c>
      <c r="D81">
        <v>1</v>
      </c>
      <c r="E81" t="s">
        <v>157</v>
      </c>
      <c r="F81" t="s">
        <v>124</v>
      </c>
      <c r="G81" t="s">
        <v>161</v>
      </c>
      <c r="H81" t="s">
        <v>260</v>
      </c>
      <c r="K81">
        <v>2.1339999999999999</v>
      </c>
      <c r="L81">
        <v>1.88</v>
      </c>
      <c r="M81">
        <v>1.96031746031746</v>
      </c>
      <c r="N81">
        <v>4.4308300395256914</v>
      </c>
      <c r="P81">
        <v>1</v>
      </c>
      <c r="W81">
        <v>1</v>
      </c>
      <c r="Y81" t="s">
        <v>126</v>
      </c>
      <c r="AB81">
        <v>0</v>
      </c>
      <c r="AC81">
        <v>0</v>
      </c>
    </row>
    <row r="82" spans="1:29" x14ac:dyDescent="0.25">
      <c r="A82">
        <v>82</v>
      </c>
      <c r="B82" t="s">
        <v>308</v>
      </c>
      <c r="D82">
        <v>1</v>
      </c>
      <c r="E82" t="s">
        <v>157</v>
      </c>
      <c r="F82" t="s">
        <v>124</v>
      </c>
      <c r="G82" t="s">
        <v>161</v>
      </c>
      <c r="H82" t="s">
        <v>260</v>
      </c>
      <c r="K82">
        <v>3.7759999999999998</v>
      </c>
      <c r="L82">
        <v>3.74</v>
      </c>
      <c r="M82">
        <v>3.6468253968253959</v>
      </c>
      <c r="N82">
        <v>4.1581027667984189</v>
      </c>
      <c r="P82">
        <v>1</v>
      </c>
      <c r="W82">
        <v>1</v>
      </c>
      <c r="Y82" t="s">
        <v>126</v>
      </c>
      <c r="AB82">
        <v>0</v>
      </c>
      <c r="AC82">
        <v>0</v>
      </c>
    </row>
    <row r="83" spans="1:29" x14ac:dyDescent="0.25">
      <c r="A83">
        <v>83</v>
      </c>
      <c r="B83" t="s">
        <v>309</v>
      </c>
      <c r="D83">
        <v>1</v>
      </c>
      <c r="E83" t="s">
        <v>157</v>
      </c>
      <c r="F83" t="s">
        <v>124</v>
      </c>
      <c r="G83" t="s">
        <v>161</v>
      </c>
      <c r="H83" t="s">
        <v>260</v>
      </c>
      <c r="K83">
        <v>8.4728499999999993</v>
      </c>
      <c r="L83">
        <v>8.73</v>
      </c>
      <c r="M83">
        <v>8.3588345734127163</v>
      </c>
      <c r="N83">
        <v>8.0605113636363335</v>
      </c>
      <c r="P83">
        <v>1</v>
      </c>
      <c r="W83">
        <v>1</v>
      </c>
      <c r="Y83" t="s">
        <v>126</v>
      </c>
      <c r="AB83">
        <v>0</v>
      </c>
      <c r="AC83">
        <v>0</v>
      </c>
    </row>
    <row r="84" spans="1:29" x14ac:dyDescent="0.25">
      <c r="A84">
        <v>84</v>
      </c>
      <c r="B84" t="s">
        <v>310</v>
      </c>
      <c r="C84" t="s">
        <v>311</v>
      </c>
      <c r="D84">
        <v>1</v>
      </c>
      <c r="F84" t="s">
        <v>165</v>
      </c>
      <c r="G84" t="s">
        <v>312</v>
      </c>
      <c r="I84">
        <v>4.3</v>
      </c>
      <c r="J84">
        <v>4.3</v>
      </c>
      <c r="K84">
        <v>4.3</v>
      </c>
      <c r="L84">
        <v>5</v>
      </c>
      <c r="M84">
        <v>5</v>
      </c>
      <c r="N84">
        <v>6</v>
      </c>
      <c r="X84" t="s">
        <v>313</v>
      </c>
      <c r="Y84" t="s">
        <v>60</v>
      </c>
      <c r="Z84" t="s">
        <v>61</v>
      </c>
      <c r="AA84" t="s">
        <v>314</v>
      </c>
      <c r="AB84">
        <v>0</v>
      </c>
      <c r="AC84">
        <v>0</v>
      </c>
    </row>
    <row r="85" spans="1:29" x14ac:dyDescent="0.25">
      <c r="A85">
        <v>85</v>
      </c>
      <c r="B85" t="s">
        <v>315</v>
      </c>
      <c r="D85">
        <v>1</v>
      </c>
      <c r="E85" t="s">
        <v>105</v>
      </c>
      <c r="F85" t="s">
        <v>106</v>
      </c>
      <c r="G85" t="s">
        <v>316</v>
      </c>
      <c r="I85">
        <v>646.46</v>
      </c>
      <c r="J85">
        <v>652.47</v>
      </c>
      <c r="K85">
        <v>661.9</v>
      </c>
      <c r="L85">
        <v>683.4</v>
      </c>
      <c r="M85">
        <v>733.37</v>
      </c>
      <c r="N85">
        <v>732.91</v>
      </c>
      <c r="O85">
        <v>601</v>
      </c>
      <c r="Q85">
        <v>1</v>
      </c>
      <c r="T85">
        <v>1</v>
      </c>
      <c r="U85">
        <v>1</v>
      </c>
      <c r="V85">
        <v>1</v>
      </c>
      <c r="Y85" t="s">
        <v>108</v>
      </c>
      <c r="Z85" t="s">
        <v>55</v>
      </c>
      <c r="AA85" t="s">
        <v>109</v>
      </c>
      <c r="AB85">
        <v>0</v>
      </c>
      <c r="AC85">
        <v>0</v>
      </c>
    </row>
    <row r="86" spans="1:29" x14ac:dyDescent="0.25">
      <c r="A86">
        <v>86</v>
      </c>
      <c r="B86" t="s">
        <v>317</v>
      </c>
      <c r="D86">
        <v>1</v>
      </c>
      <c r="E86" t="s">
        <v>105</v>
      </c>
      <c r="F86" t="s">
        <v>106</v>
      </c>
      <c r="G86" t="s">
        <v>318</v>
      </c>
      <c r="I86">
        <v>613.84</v>
      </c>
      <c r="J86">
        <v>632.4</v>
      </c>
      <c r="K86">
        <v>654.4</v>
      </c>
      <c r="L86">
        <v>672.5</v>
      </c>
      <c r="M86">
        <v>703.08</v>
      </c>
      <c r="N86">
        <v>730.38</v>
      </c>
      <c r="O86">
        <v>713</v>
      </c>
      <c r="Q86">
        <v>1</v>
      </c>
      <c r="T86">
        <v>1</v>
      </c>
      <c r="U86">
        <v>1</v>
      </c>
      <c r="V86">
        <v>1</v>
      </c>
      <c r="Y86" t="s">
        <v>108</v>
      </c>
      <c r="Z86" t="s">
        <v>55</v>
      </c>
      <c r="AA86" t="s">
        <v>109</v>
      </c>
      <c r="AB86">
        <v>0</v>
      </c>
      <c r="AC86">
        <v>0</v>
      </c>
    </row>
    <row r="87" spans="1:29" x14ac:dyDescent="0.25">
      <c r="A87">
        <v>87</v>
      </c>
      <c r="B87" t="s">
        <v>319</v>
      </c>
      <c r="D87">
        <v>1</v>
      </c>
      <c r="E87" t="s">
        <v>105</v>
      </c>
      <c r="F87" t="s">
        <v>106</v>
      </c>
      <c r="G87" t="s">
        <v>320</v>
      </c>
      <c r="I87">
        <v>590.47</v>
      </c>
      <c r="J87">
        <v>650.97</v>
      </c>
      <c r="K87">
        <v>648.20000000000005</v>
      </c>
      <c r="L87">
        <v>662</v>
      </c>
      <c r="M87">
        <v>672.17</v>
      </c>
      <c r="N87">
        <v>678.63</v>
      </c>
      <c r="O87">
        <v>682</v>
      </c>
      <c r="Q87">
        <v>1</v>
      </c>
      <c r="T87">
        <v>1</v>
      </c>
      <c r="U87">
        <v>1</v>
      </c>
      <c r="V87">
        <v>1</v>
      </c>
      <c r="Y87" t="s">
        <v>108</v>
      </c>
      <c r="Z87" t="s">
        <v>55</v>
      </c>
      <c r="AA87" t="s">
        <v>109</v>
      </c>
      <c r="AB87">
        <v>0</v>
      </c>
      <c r="AC87">
        <v>0</v>
      </c>
    </row>
    <row r="88" spans="1:29" x14ac:dyDescent="0.25">
      <c r="A88">
        <v>88</v>
      </c>
      <c r="B88" t="s">
        <v>321</v>
      </c>
      <c r="D88">
        <v>1</v>
      </c>
      <c r="E88" t="s">
        <v>105</v>
      </c>
      <c r="F88" t="s">
        <v>106</v>
      </c>
      <c r="G88" t="s">
        <v>322</v>
      </c>
      <c r="I88">
        <v>512.86</v>
      </c>
      <c r="J88">
        <v>525.02</v>
      </c>
      <c r="K88">
        <v>526.6</v>
      </c>
      <c r="L88">
        <v>523.20000000000005</v>
      </c>
      <c r="M88">
        <v>510.34</v>
      </c>
      <c r="N88">
        <v>552.29999999999995</v>
      </c>
      <c r="O88">
        <v>611</v>
      </c>
      <c r="Q88">
        <v>1</v>
      </c>
      <c r="T88">
        <v>1</v>
      </c>
      <c r="U88">
        <v>1</v>
      </c>
      <c r="V88">
        <v>1</v>
      </c>
      <c r="Y88" t="s">
        <v>108</v>
      </c>
      <c r="Z88" t="s">
        <v>55</v>
      </c>
      <c r="AA88" t="s">
        <v>109</v>
      </c>
      <c r="AB88">
        <v>0</v>
      </c>
      <c r="AC88">
        <v>0</v>
      </c>
    </row>
    <row r="89" spans="1:29" x14ac:dyDescent="0.25">
      <c r="A89">
        <v>89</v>
      </c>
      <c r="B89" t="s">
        <v>323</v>
      </c>
      <c r="D89">
        <v>1</v>
      </c>
      <c r="E89" t="s">
        <v>105</v>
      </c>
      <c r="F89" t="s">
        <v>106</v>
      </c>
      <c r="G89" t="s">
        <v>324</v>
      </c>
      <c r="I89">
        <v>442.8</v>
      </c>
      <c r="J89">
        <v>458.04</v>
      </c>
      <c r="K89">
        <v>561.5</v>
      </c>
      <c r="L89">
        <v>462.9</v>
      </c>
      <c r="M89">
        <v>467.42</v>
      </c>
      <c r="N89">
        <v>444.54</v>
      </c>
      <c r="O89">
        <v>538</v>
      </c>
      <c r="Q89">
        <v>1</v>
      </c>
      <c r="T89">
        <v>1</v>
      </c>
      <c r="U89">
        <v>1</v>
      </c>
      <c r="V89">
        <v>1</v>
      </c>
      <c r="Y89" t="s">
        <v>108</v>
      </c>
      <c r="Z89" t="s">
        <v>55</v>
      </c>
      <c r="AA89" t="s">
        <v>109</v>
      </c>
      <c r="AB89">
        <v>0</v>
      </c>
      <c r="AC89">
        <v>0</v>
      </c>
    </row>
    <row r="90" spans="1:29" x14ac:dyDescent="0.25">
      <c r="A90">
        <v>90</v>
      </c>
      <c r="B90" t="s">
        <v>325</v>
      </c>
      <c r="D90">
        <v>1</v>
      </c>
      <c r="E90" t="s">
        <v>105</v>
      </c>
      <c r="F90" t="s">
        <v>106</v>
      </c>
      <c r="G90" t="s">
        <v>326</v>
      </c>
      <c r="I90">
        <v>451.38</v>
      </c>
      <c r="J90">
        <v>471.56</v>
      </c>
      <c r="K90">
        <v>496.6</v>
      </c>
      <c r="L90">
        <v>497.3</v>
      </c>
      <c r="M90">
        <v>499.01</v>
      </c>
      <c r="N90">
        <v>506.76</v>
      </c>
      <c r="O90">
        <v>528</v>
      </c>
      <c r="Q90">
        <v>1</v>
      </c>
      <c r="T90">
        <v>1</v>
      </c>
      <c r="U90">
        <v>1</v>
      </c>
      <c r="V90">
        <v>1</v>
      </c>
      <c r="Y90" t="s">
        <v>108</v>
      </c>
      <c r="Z90" t="s">
        <v>55</v>
      </c>
      <c r="AA90" t="s">
        <v>109</v>
      </c>
      <c r="AB90">
        <v>0</v>
      </c>
      <c r="AC90">
        <v>0</v>
      </c>
    </row>
    <row r="91" spans="1:29" x14ac:dyDescent="0.25">
      <c r="A91">
        <v>91</v>
      </c>
      <c r="B91" t="s">
        <v>327</v>
      </c>
      <c r="D91">
        <v>1</v>
      </c>
      <c r="E91" t="s">
        <v>105</v>
      </c>
      <c r="F91" t="s">
        <v>106</v>
      </c>
      <c r="G91" t="s">
        <v>328</v>
      </c>
      <c r="I91">
        <v>490.58</v>
      </c>
      <c r="J91">
        <v>489.53</v>
      </c>
      <c r="K91">
        <v>535.9</v>
      </c>
      <c r="L91">
        <v>569.1</v>
      </c>
      <c r="M91">
        <v>594.45000000000005</v>
      </c>
      <c r="N91">
        <v>612.78</v>
      </c>
      <c r="O91">
        <v>593</v>
      </c>
      <c r="Q91">
        <v>1</v>
      </c>
      <c r="T91">
        <v>1</v>
      </c>
      <c r="U91">
        <v>1</v>
      </c>
      <c r="V91">
        <v>1</v>
      </c>
      <c r="Y91" t="s">
        <v>108</v>
      </c>
      <c r="Z91" t="s">
        <v>55</v>
      </c>
      <c r="AA91" t="s">
        <v>109</v>
      </c>
      <c r="AB91">
        <v>0</v>
      </c>
      <c r="AC91">
        <v>0</v>
      </c>
    </row>
    <row r="92" spans="1:29" x14ac:dyDescent="0.25">
      <c r="A92">
        <v>92</v>
      </c>
      <c r="B92" t="s">
        <v>329</v>
      </c>
      <c r="D92">
        <v>1</v>
      </c>
      <c r="F92" t="s">
        <v>106</v>
      </c>
      <c r="G92" t="s">
        <v>330</v>
      </c>
      <c r="I92">
        <v>0.1</v>
      </c>
      <c r="J92">
        <v>0.1</v>
      </c>
      <c r="K92">
        <v>0.1</v>
      </c>
      <c r="L92">
        <v>0.1</v>
      </c>
      <c r="M92">
        <v>0.1</v>
      </c>
      <c r="N92">
        <v>0.15</v>
      </c>
      <c r="X92" t="s">
        <v>331</v>
      </c>
      <c r="Y92" t="s">
        <v>108</v>
      </c>
      <c r="Z92" t="s">
        <v>61</v>
      </c>
      <c r="AA92" t="s">
        <v>63</v>
      </c>
      <c r="AB92">
        <v>0</v>
      </c>
      <c r="AC92">
        <v>0</v>
      </c>
    </row>
    <row r="93" spans="1:29" x14ac:dyDescent="0.25">
      <c r="A93">
        <v>93</v>
      </c>
      <c r="B93" t="s">
        <v>332</v>
      </c>
      <c r="D93">
        <v>1</v>
      </c>
      <c r="E93" t="s">
        <v>157</v>
      </c>
      <c r="F93" t="s">
        <v>124</v>
      </c>
      <c r="G93" t="s">
        <v>161</v>
      </c>
      <c r="H93" t="s">
        <v>260</v>
      </c>
      <c r="K93">
        <v>87.359800000000007</v>
      </c>
      <c r="L93">
        <v>77.06</v>
      </c>
      <c r="M93">
        <v>82.486309523809567</v>
      </c>
      <c r="N93">
        <v>79.344665000000006</v>
      </c>
      <c r="P93">
        <v>1</v>
      </c>
      <c r="W93">
        <v>1</v>
      </c>
      <c r="Y93" t="s">
        <v>126</v>
      </c>
      <c r="AA93" t="s">
        <v>63</v>
      </c>
      <c r="AB93">
        <v>0</v>
      </c>
      <c r="AC93">
        <v>0</v>
      </c>
    </row>
    <row r="94" spans="1:29" x14ac:dyDescent="0.25">
      <c r="A94">
        <v>94</v>
      </c>
      <c r="B94" t="s">
        <v>333</v>
      </c>
      <c r="D94">
        <v>1</v>
      </c>
      <c r="E94" t="s">
        <v>157</v>
      </c>
      <c r="F94" t="s">
        <v>124</v>
      </c>
      <c r="G94" t="s">
        <v>161</v>
      </c>
      <c r="H94" t="s">
        <v>260</v>
      </c>
      <c r="K94">
        <v>75.334400000000002</v>
      </c>
      <c r="L94">
        <v>75.995699999999999</v>
      </c>
      <c r="M94">
        <v>76.48244047619049</v>
      </c>
      <c r="N94">
        <v>76.805830039525631</v>
      </c>
      <c r="P94">
        <v>1</v>
      </c>
      <c r="W94">
        <v>1</v>
      </c>
      <c r="Y94" t="s">
        <v>126</v>
      </c>
      <c r="AA94" t="s">
        <v>63</v>
      </c>
      <c r="AB94">
        <v>0</v>
      </c>
      <c r="AC94">
        <v>0</v>
      </c>
    </row>
    <row r="95" spans="1:29" x14ac:dyDescent="0.25">
      <c r="A95">
        <v>95</v>
      </c>
      <c r="B95" t="s">
        <v>334</v>
      </c>
      <c r="D95">
        <v>1</v>
      </c>
      <c r="E95" t="s">
        <v>84</v>
      </c>
      <c r="F95" t="s">
        <v>85</v>
      </c>
      <c r="G95" t="s">
        <v>335</v>
      </c>
      <c r="I95">
        <v>55.15</v>
      </c>
      <c r="J95">
        <v>60.12</v>
      </c>
      <c r="K95">
        <v>69.099999999999994</v>
      </c>
      <c r="L95">
        <v>65.400000000000006</v>
      </c>
      <c r="M95">
        <v>69.86</v>
      </c>
      <c r="N95">
        <v>67.25</v>
      </c>
      <c r="O95">
        <v>70</v>
      </c>
      <c r="T95">
        <v>1</v>
      </c>
      <c r="U95">
        <v>1</v>
      </c>
      <c r="V95">
        <v>1</v>
      </c>
      <c r="Y95" t="s">
        <v>82</v>
      </c>
      <c r="Z95" t="s">
        <v>68</v>
      </c>
      <c r="AA95" t="s">
        <v>336</v>
      </c>
      <c r="AB95">
        <v>0</v>
      </c>
      <c r="AC95">
        <v>0</v>
      </c>
    </row>
    <row r="96" spans="1:29" x14ac:dyDescent="0.25">
      <c r="A96">
        <v>96</v>
      </c>
      <c r="B96" t="s">
        <v>337</v>
      </c>
      <c r="C96" t="s">
        <v>338</v>
      </c>
      <c r="D96">
        <v>1</v>
      </c>
      <c r="E96" t="s">
        <v>101</v>
      </c>
      <c r="F96" t="s">
        <v>85</v>
      </c>
      <c r="G96" t="s">
        <v>339</v>
      </c>
      <c r="I96">
        <v>47.23</v>
      </c>
      <c r="J96">
        <v>51.71</v>
      </c>
      <c r="K96">
        <v>38.799999999999997</v>
      </c>
      <c r="L96">
        <v>40.5</v>
      </c>
      <c r="M96">
        <v>43.8</v>
      </c>
      <c r="N96">
        <v>45.3</v>
      </c>
      <c r="O96">
        <v>49</v>
      </c>
      <c r="T96">
        <v>1</v>
      </c>
      <c r="U96">
        <v>1</v>
      </c>
      <c r="V96">
        <v>1</v>
      </c>
      <c r="Y96" t="s">
        <v>60</v>
      </c>
      <c r="Z96" t="s">
        <v>68</v>
      </c>
      <c r="AA96" t="s">
        <v>340</v>
      </c>
      <c r="AB96">
        <v>0</v>
      </c>
      <c r="AC96">
        <v>0</v>
      </c>
    </row>
    <row r="97" spans="1:30" x14ac:dyDescent="0.25">
      <c r="A97">
        <v>97</v>
      </c>
      <c r="B97" t="s">
        <v>341</v>
      </c>
      <c r="C97" t="s">
        <v>342</v>
      </c>
      <c r="D97">
        <v>1</v>
      </c>
      <c r="E97" t="s">
        <v>343</v>
      </c>
      <c r="F97" t="s">
        <v>144</v>
      </c>
      <c r="G97" t="s">
        <v>344</v>
      </c>
      <c r="I97">
        <v>28</v>
      </c>
      <c r="J97">
        <v>32.799999999999997</v>
      </c>
      <c r="K97">
        <v>34.4</v>
      </c>
      <c r="L97">
        <v>39.200000000000003</v>
      </c>
      <c r="M97">
        <v>42.53</v>
      </c>
      <c r="N97">
        <v>43</v>
      </c>
      <c r="O97">
        <v>25</v>
      </c>
      <c r="T97">
        <v>1</v>
      </c>
      <c r="U97">
        <v>1</v>
      </c>
      <c r="V97">
        <v>1</v>
      </c>
      <c r="Y97" t="s">
        <v>184</v>
      </c>
      <c r="Z97" t="s">
        <v>68</v>
      </c>
      <c r="AA97" t="s">
        <v>345</v>
      </c>
      <c r="AB97">
        <v>0</v>
      </c>
      <c r="AC97">
        <v>3</v>
      </c>
    </row>
    <row r="98" spans="1:30" x14ac:dyDescent="0.25">
      <c r="A98">
        <v>98</v>
      </c>
      <c r="B98" t="s">
        <v>346</v>
      </c>
      <c r="C98" t="s">
        <v>347</v>
      </c>
      <c r="D98">
        <v>1</v>
      </c>
      <c r="E98">
        <v>760</v>
      </c>
      <c r="F98" t="s">
        <v>165</v>
      </c>
      <c r="G98" t="s">
        <v>348</v>
      </c>
      <c r="I98">
        <v>566.29</v>
      </c>
      <c r="J98">
        <v>687.22</v>
      </c>
      <c r="K98">
        <v>649.22</v>
      </c>
      <c r="L98">
        <v>699.9</v>
      </c>
      <c r="M98">
        <v>721.58</v>
      </c>
      <c r="N98">
        <v>689.47</v>
      </c>
      <c r="O98">
        <v>632</v>
      </c>
      <c r="T98">
        <v>1</v>
      </c>
      <c r="U98">
        <v>1</v>
      </c>
      <c r="V98">
        <v>1</v>
      </c>
      <c r="Y98" t="s">
        <v>60</v>
      </c>
      <c r="Z98" t="s">
        <v>68</v>
      </c>
      <c r="AA98" t="s">
        <v>349</v>
      </c>
      <c r="AB98">
        <v>0</v>
      </c>
      <c r="AC98">
        <v>0</v>
      </c>
    </row>
    <row r="99" spans="1:30" x14ac:dyDescent="0.25">
      <c r="A99">
        <v>99</v>
      </c>
      <c r="B99" t="s">
        <v>350</v>
      </c>
      <c r="C99" t="s">
        <v>351</v>
      </c>
      <c r="D99">
        <v>1</v>
      </c>
      <c r="E99" t="s">
        <v>352</v>
      </c>
      <c r="F99" t="s">
        <v>52</v>
      </c>
      <c r="G99" t="s">
        <v>353</v>
      </c>
      <c r="I99">
        <v>34.86</v>
      </c>
      <c r="J99">
        <v>42.16</v>
      </c>
      <c r="K99">
        <v>41.6</v>
      </c>
      <c r="L99">
        <v>36.9</v>
      </c>
      <c r="M99">
        <v>36.82</v>
      </c>
      <c r="N99">
        <v>37.200000000000003</v>
      </c>
      <c r="O99">
        <v>46</v>
      </c>
      <c r="T99">
        <v>1</v>
      </c>
      <c r="U99">
        <v>1</v>
      </c>
      <c r="V99">
        <v>1</v>
      </c>
      <c r="Y99" t="s">
        <v>82</v>
      </c>
      <c r="Z99" t="s">
        <v>68</v>
      </c>
      <c r="AA99" t="s">
        <v>354</v>
      </c>
      <c r="AB99">
        <v>0</v>
      </c>
      <c r="AC99">
        <v>1</v>
      </c>
    </row>
    <row r="100" spans="1:30" x14ac:dyDescent="0.25">
      <c r="A100">
        <v>100</v>
      </c>
      <c r="B100" t="s">
        <v>355</v>
      </c>
      <c r="D100">
        <v>1</v>
      </c>
      <c r="E100" t="s">
        <v>105</v>
      </c>
      <c r="F100" t="s">
        <v>106</v>
      </c>
      <c r="G100" t="s">
        <v>356</v>
      </c>
      <c r="I100">
        <v>88.75</v>
      </c>
      <c r="J100">
        <v>104.82</v>
      </c>
      <c r="K100">
        <v>100.1</v>
      </c>
      <c r="L100">
        <v>93.7</v>
      </c>
      <c r="M100">
        <v>103.35</v>
      </c>
      <c r="N100">
        <v>104.21</v>
      </c>
      <c r="O100">
        <v>102</v>
      </c>
      <c r="T100">
        <v>1</v>
      </c>
      <c r="U100">
        <v>1</v>
      </c>
      <c r="V100">
        <v>1</v>
      </c>
      <c r="Y100" t="s">
        <v>108</v>
      </c>
      <c r="Z100" t="s">
        <v>68</v>
      </c>
      <c r="AA100" t="s">
        <v>357</v>
      </c>
      <c r="AB100">
        <v>0</v>
      </c>
      <c r="AC100">
        <v>0</v>
      </c>
    </row>
    <row r="101" spans="1:30" x14ac:dyDescent="0.25">
      <c r="A101">
        <v>101</v>
      </c>
      <c r="B101" t="s">
        <v>358</v>
      </c>
      <c r="D101">
        <v>1</v>
      </c>
      <c r="E101" t="s">
        <v>359</v>
      </c>
      <c r="F101" t="s">
        <v>233</v>
      </c>
      <c r="G101" t="s">
        <v>360</v>
      </c>
      <c r="I101">
        <v>78.459999999999994</v>
      </c>
      <c r="J101">
        <v>79.64</v>
      </c>
      <c r="K101">
        <v>73</v>
      </c>
      <c r="L101">
        <v>79.2</v>
      </c>
      <c r="M101">
        <v>82.22</v>
      </c>
      <c r="N101">
        <v>78.47</v>
      </c>
      <c r="O101">
        <v>90</v>
      </c>
      <c r="T101">
        <v>1</v>
      </c>
      <c r="U101">
        <v>1</v>
      </c>
      <c r="V101">
        <v>1</v>
      </c>
      <c r="Y101" t="s">
        <v>235</v>
      </c>
      <c r="Z101" t="s">
        <v>68</v>
      </c>
      <c r="AA101" t="s">
        <v>361</v>
      </c>
      <c r="AB101">
        <v>0</v>
      </c>
      <c r="AC101">
        <v>1</v>
      </c>
    </row>
    <row r="102" spans="1:30" x14ac:dyDescent="0.25">
      <c r="A102">
        <v>102</v>
      </c>
      <c r="B102" t="s">
        <v>362</v>
      </c>
      <c r="D102">
        <v>1</v>
      </c>
      <c r="E102" t="s">
        <v>363</v>
      </c>
      <c r="F102" t="s">
        <v>71</v>
      </c>
      <c r="G102" t="s">
        <v>364</v>
      </c>
      <c r="I102">
        <v>33.799999999999997</v>
      </c>
      <c r="J102">
        <v>41.66</v>
      </c>
      <c r="K102">
        <v>44.4</v>
      </c>
      <c r="L102">
        <v>37.4</v>
      </c>
      <c r="M102">
        <v>41.4</v>
      </c>
      <c r="N102">
        <v>45</v>
      </c>
      <c r="O102">
        <v>37</v>
      </c>
      <c r="T102">
        <v>1</v>
      </c>
      <c r="U102">
        <v>1</v>
      </c>
      <c r="V102">
        <v>1</v>
      </c>
      <c r="Y102" t="s">
        <v>126</v>
      </c>
      <c r="Z102" t="s">
        <v>68</v>
      </c>
      <c r="AA102" t="s">
        <v>365</v>
      </c>
      <c r="AB102">
        <v>0</v>
      </c>
      <c r="AC102">
        <v>0</v>
      </c>
    </row>
    <row r="103" spans="1:30" x14ac:dyDescent="0.25">
      <c r="A103">
        <v>103</v>
      </c>
      <c r="B103" t="s">
        <v>366</v>
      </c>
      <c r="D103">
        <v>1</v>
      </c>
      <c r="E103" t="s">
        <v>80</v>
      </c>
      <c r="F103" t="s">
        <v>52</v>
      </c>
      <c r="G103" t="s">
        <v>367</v>
      </c>
      <c r="J103">
        <v>46.6</v>
      </c>
      <c r="K103">
        <v>58.9</v>
      </c>
      <c r="L103">
        <v>66.2</v>
      </c>
      <c r="M103">
        <v>83.77</v>
      </c>
      <c r="N103">
        <v>99.9</v>
      </c>
      <c r="T103">
        <v>1</v>
      </c>
      <c r="U103">
        <v>1</v>
      </c>
      <c r="V103">
        <v>1</v>
      </c>
      <c r="Y103" t="s">
        <v>82</v>
      </c>
      <c r="Z103" t="s">
        <v>68</v>
      </c>
      <c r="AB103">
        <v>0</v>
      </c>
      <c r="AC103">
        <v>0</v>
      </c>
    </row>
    <row r="104" spans="1:30" x14ac:dyDescent="0.25">
      <c r="A104">
        <v>104</v>
      </c>
      <c r="B104" t="s">
        <v>59</v>
      </c>
      <c r="D104">
        <v>1</v>
      </c>
      <c r="E104" t="s">
        <v>368</v>
      </c>
      <c r="F104" t="s">
        <v>71</v>
      </c>
      <c r="G104" t="s">
        <v>369</v>
      </c>
      <c r="I104">
        <f>246.63-38.7</f>
        <v>207.93</v>
      </c>
      <c r="J104">
        <v>227.54999999999998</v>
      </c>
      <c r="K104">
        <v>244.2</v>
      </c>
      <c r="L104">
        <v>244.8</v>
      </c>
      <c r="M104">
        <v>289.52999999999997</v>
      </c>
      <c r="N104">
        <v>261.04000000000002</v>
      </c>
      <c r="O104">
        <v>268</v>
      </c>
      <c r="T104">
        <v>1</v>
      </c>
      <c r="U104">
        <v>1</v>
      </c>
      <c r="V104">
        <v>1</v>
      </c>
      <c r="Y104" t="s">
        <v>67</v>
      </c>
      <c r="Z104" t="s">
        <v>68</v>
      </c>
      <c r="AA104" t="s">
        <v>370</v>
      </c>
      <c r="AB104">
        <v>2</v>
      </c>
      <c r="AC104">
        <v>0</v>
      </c>
    </row>
    <row r="105" spans="1:30" x14ac:dyDescent="0.25">
      <c r="A105">
        <v>105</v>
      </c>
      <c r="B105" t="s">
        <v>371</v>
      </c>
      <c r="D105">
        <v>1</v>
      </c>
      <c r="E105" t="s">
        <v>157</v>
      </c>
      <c r="F105" t="s">
        <v>124</v>
      </c>
      <c r="G105" t="s">
        <v>161</v>
      </c>
      <c r="H105" t="s">
        <v>260</v>
      </c>
      <c r="K105">
        <v>111.3292</v>
      </c>
      <c r="L105">
        <v>99.07</v>
      </c>
      <c r="M105">
        <v>96.045277777778054</v>
      </c>
      <c r="N105">
        <v>100.87373942687741</v>
      </c>
      <c r="P105">
        <v>1</v>
      </c>
      <c r="W105">
        <v>1</v>
      </c>
      <c r="Y105" t="s">
        <v>126</v>
      </c>
      <c r="AB105">
        <v>0</v>
      </c>
      <c r="AC105">
        <v>0</v>
      </c>
    </row>
    <row r="106" spans="1:30" x14ac:dyDescent="0.25">
      <c r="A106">
        <v>106</v>
      </c>
      <c r="B106" t="s">
        <v>372</v>
      </c>
      <c r="D106">
        <v>1</v>
      </c>
      <c r="E106" t="s">
        <v>157</v>
      </c>
      <c r="F106" t="s">
        <v>124</v>
      </c>
      <c r="G106" t="s">
        <v>161</v>
      </c>
      <c r="H106" t="s">
        <v>260</v>
      </c>
      <c r="K106">
        <v>58.630299999999998</v>
      </c>
      <c r="L106">
        <v>57.81</v>
      </c>
      <c r="M106">
        <v>53.900099206349161</v>
      </c>
      <c r="N106">
        <v>58.407600000000002</v>
      </c>
      <c r="P106">
        <v>1</v>
      </c>
      <c r="W106">
        <v>1</v>
      </c>
      <c r="Y106" t="s">
        <v>126</v>
      </c>
      <c r="AB106">
        <v>0</v>
      </c>
      <c r="AC106">
        <v>0</v>
      </c>
    </row>
    <row r="107" spans="1:30" x14ac:dyDescent="0.25">
      <c r="A107">
        <v>107</v>
      </c>
      <c r="B107" t="s">
        <v>373</v>
      </c>
      <c r="D107">
        <v>1</v>
      </c>
      <c r="E107" t="s">
        <v>157</v>
      </c>
      <c r="F107" t="s">
        <v>124</v>
      </c>
      <c r="G107" t="s">
        <v>161</v>
      </c>
      <c r="H107" t="s">
        <v>260</v>
      </c>
      <c r="K107">
        <v>222.839</v>
      </c>
      <c r="L107">
        <v>223.61</v>
      </c>
      <c r="M107">
        <v>206.6867051091277</v>
      </c>
      <c r="N107">
        <v>205.0764277667983</v>
      </c>
      <c r="P107">
        <v>1</v>
      </c>
      <c r="W107">
        <v>1</v>
      </c>
      <c r="Y107" t="s">
        <v>126</v>
      </c>
      <c r="AB107">
        <v>0</v>
      </c>
      <c r="AC107">
        <v>0</v>
      </c>
      <c r="AD107" t="s">
        <v>374</v>
      </c>
    </row>
    <row r="108" spans="1:30" x14ac:dyDescent="0.25">
      <c r="A108">
        <v>108</v>
      </c>
      <c r="B108" t="s">
        <v>375</v>
      </c>
      <c r="D108">
        <v>1</v>
      </c>
      <c r="E108" t="s">
        <v>157</v>
      </c>
      <c r="F108" t="s">
        <v>124</v>
      </c>
      <c r="G108" t="s">
        <v>161</v>
      </c>
      <c r="H108" t="s">
        <v>260</v>
      </c>
      <c r="K108">
        <v>46.860900000000001</v>
      </c>
      <c r="L108">
        <v>43.63</v>
      </c>
      <c r="M108">
        <v>45.728379265873023</v>
      </c>
      <c r="N108">
        <v>44.654944861660077</v>
      </c>
      <c r="P108">
        <v>1</v>
      </c>
      <c r="W108">
        <v>1</v>
      </c>
      <c r="Y108" t="s">
        <v>126</v>
      </c>
      <c r="AB108">
        <v>0</v>
      </c>
      <c r="AC108">
        <v>0</v>
      </c>
    </row>
    <row r="109" spans="1:30" x14ac:dyDescent="0.25">
      <c r="A109">
        <v>109</v>
      </c>
      <c r="B109" t="s">
        <v>376</v>
      </c>
      <c r="D109">
        <v>1</v>
      </c>
      <c r="E109" t="s">
        <v>105</v>
      </c>
      <c r="F109" t="s">
        <v>106</v>
      </c>
      <c r="G109" t="s">
        <v>377</v>
      </c>
      <c r="I109">
        <v>1067.68</v>
      </c>
      <c r="J109">
        <v>1072.96</v>
      </c>
      <c r="K109">
        <v>1097.7</v>
      </c>
      <c r="L109">
        <v>1119.5999999999999</v>
      </c>
      <c r="M109">
        <v>1141.1500000000001</v>
      </c>
      <c r="N109">
        <v>1180.43</v>
      </c>
      <c r="O109">
        <v>1235</v>
      </c>
      <c r="Q109">
        <v>1</v>
      </c>
      <c r="T109">
        <v>1</v>
      </c>
      <c r="U109">
        <v>1</v>
      </c>
      <c r="V109">
        <v>1</v>
      </c>
      <c r="Y109" t="s">
        <v>108</v>
      </c>
      <c r="Z109" t="s">
        <v>55</v>
      </c>
      <c r="AA109" t="s">
        <v>109</v>
      </c>
      <c r="AB109">
        <v>0</v>
      </c>
      <c r="AC109">
        <v>0</v>
      </c>
    </row>
    <row r="110" spans="1:30" x14ac:dyDescent="0.25">
      <c r="A110">
        <v>110</v>
      </c>
      <c r="B110" t="s">
        <v>378</v>
      </c>
      <c r="C110" t="s">
        <v>379</v>
      </c>
      <c r="D110">
        <v>1</v>
      </c>
      <c r="E110" t="s">
        <v>105</v>
      </c>
      <c r="F110" t="s">
        <v>106</v>
      </c>
      <c r="G110" t="s">
        <v>380</v>
      </c>
      <c r="I110">
        <v>4849.46</v>
      </c>
      <c r="J110">
        <v>4726.5200000000004</v>
      </c>
      <c r="K110">
        <v>4623.6000000000004</v>
      </c>
      <c r="L110">
        <v>4626.3</v>
      </c>
      <c r="M110">
        <v>4687.49</v>
      </c>
      <c r="N110">
        <v>4774.47</v>
      </c>
      <c r="O110">
        <v>5334</v>
      </c>
      <c r="Q110">
        <v>1</v>
      </c>
      <c r="T110">
        <v>1</v>
      </c>
      <c r="U110">
        <v>1</v>
      </c>
      <c r="V110">
        <v>1</v>
      </c>
      <c r="Y110" t="s">
        <v>108</v>
      </c>
      <c r="Z110" t="s">
        <v>55</v>
      </c>
      <c r="AA110" t="s">
        <v>109</v>
      </c>
      <c r="AB110">
        <v>0</v>
      </c>
      <c r="AC110">
        <v>0</v>
      </c>
    </row>
    <row r="111" spans="1:30" x14ac:dyDescent="0.25">
      <c r="A111">
        <v>111</v>
      </c>
      <c r="B111" t="s">
        <v>381</v>
      </c>
      <c r="C111" t="s">
        <v>382</v>
      </c>
      <c r="D111">
        <v>1</v>
      </c>
      <c r="E111" t="s">
        <v>383</v>
      </c>
      <c r="F111" t="s">
        <v>223</v>
      </c>
      <c r="G111" t="s">
        <v>384</v>
      </c>
      <c r="I111">
        <v>245.86</v>
      </c>
      <c r="J111">
        <v>249.36</v>
      </c>
      <c r="K111">
        <v>245</v>
      </c>
      <c r="L111">
        <v>243.8</v>
      </c>
      <c r="M111">
        <v>255.68</v>
      </c>
      <c r="N111">
        <v>250.71</v>
      </c>
      <c r="O111">
        <v>280</v>
      </c>
      <c r="T111">
        <v>1</v>
      </c>
      <c r="U111">
        <v>1</v>
      </c>
      <c r="V111">
        <v>1</v>
      </c>
      <c r="Y111" t="s">
        <v>225</v>
      </c>
      <c r="Z111" t="s">
        <v>68</v>
      </c>
      <c r="AA111" t="s">
        <v>385</v>
      </c>
      <c r="AB111">
        <v>0</v>
      </c>
      <c r="AC111">
        <v>1</v>
      </c>
    </row>
    <row r="112" spans="1:30" x14ac:dyDescent="0.25">
      <c r="A112">
        <v>112</v>
      </c>
      <c r="B112" t="s">
        <v>386</v>
      </c>
      <c r="D112">
        <v>1</v>
      </c>
      <c r="F112" t="s">
        <v>223</v>
      </c>
      <c r="G112" t="s">
        <v>387</v>
      </c>
      <c r="K112">
        <v>3</v>
      </c>
      <c r="L112">
        <v>4</v>
      </c>
      <c r="M112">
        <v>4</v>
      </c>
      <c r="N112">
        <v>4</v>
      </c>
      <c r="X112" t="s">
        <v>222</v>
      </c>
      <c r="Y112" t="s">
        <v>225</v>
      </c>
      <c r="Z112" t="s">
        <v>61</v>
      </c>
      <c r="AB112">
        <v>0</v>
      </c>
      <c r="AC112">
        <v>0</v>
      </c>
    </row>
    <row r="113" spans="1:29" x14ac:dyDescent="0.25">
      <c r="A113">
        <v>113</v>
      </c>
      <c r="B113" t="s">
        <v>388</v>
      </c>
      <c r="D113">
        <v>1</v>
      </c>
      <c r="E113" t="s">
        <v>65</v>
      </c>
      <c r="F113" t="s">
        <v>52</v>
      </c>
      <c r="G113" t="s">
        <v>389</v>
      </c>
      <c r="I113">
        <v>80.2</v>
      </c>
      <c r="J113">
        <v>84.85</v>
      </c>
      <c r="K113">
        <v>85.1</v>
      </c>
      <c r="L113">
        <v>81.7</v>
      </c>
      <c r="M113">
        <v>86.1</v>
      </c>
      <c r="N113">
        <v>85.4</v>
      </c>
      <c r="O113">
        <v>88</v>
      </c>
      <c r="T113">
        <v>1</v>
      </c>
      <c r="U113">
        <v>1</v>
      </c>
      <c r="V113">
        <v>1</v>
      </c>
      <c r="Y113" t="s">
        <v>184</v>
      </c>
      <c r="Z113" t="s">
        <v>68</v>
      </c>
      <c r="AA113" t="s">
        <v>390</v>
      </c>
      <c r="AB113">
        <v>0</v>
      </c>
      <c r="AC113">
        <v>0</v>
      </c>
    </row>
    <row r="114" spans="1:29" x14ac:dyDescent="0.25">
      <c r="A114">
        <v>114</v>
      </c>
      <c r="B114" t="s">
        <v>391</v>
      </c>
      <c r="D114">
        <v>1</v>
      </c>
      <c r="E114" t="s">
        <v>172</v>
      </c>
      <c r="F114" t="s">
        <v>71</v>
      </c>
      <c r="G114" t="s">
        <v>392</v>
      </c>
      <c r="I114">
        <v>51.01</v>
      </c>
      <c r="J114">
        <v>51.21</v>
      </c>
      <c r="K114">
        <v>49.9</v>
      </c>
      <c r="L114">
        <v>46.2</v>
      </c>
      <c r="M114">
        <v>48.53</v>
      </c>
      <c r="N114">
        <v>47.29</v>
      </c>
      <c r="O114">
        <v>63</v>
      </c>
      <c r="T114">
        <v>1</v>
      </c>
      <c r="U114">
        <v>1</v>
      </c>
      <c r="V114">
        <v>1</v>
      </c>
      <c r="Y114" t="s">
        <v>67</v>
      </c>
      <c r="Z114" t="s">
        <v>68</v>
      </c>
      <c r="AA114" t="s">
        <v>393</v>
      </c>
      <c r="AB114">
        <v>0</v>
      </c>
      <c r="AC114">
        <v>1</v>
      </c>
    </row>
    <row r="115" spans="1:29" x14ac:dyDescent="0.25">
      <c r="A115">
        <v>115</v>
      </c>
      <c r="B115" t="s">
        <v>394</v>
      </c>
      <c r="D115">
        <v>1</v>
      </c>
      <c r="E115" t="s">
        <v>65</v>
      </c>
      <c r="F115" t="s">
        <v>52</v>
      </c>
      <c r="G115" t="s">
        <v>395</v>
      </c>
      <c r="I115">
        <v>140.65</v>
      </c>
      <c r="J115">
        <v>130.26</v>
      </c>
      <c r="K115">
        <v>138.9</v>
      </c>
      <c r="L115">
        <v>151.9</v>
      </c>
      <c r="M115">
        <v>146.88</v>
      </c>
      <c r="N115">
        <v>156.11000000000001</v>
      </c>
      <c r="O115">
        <v>179</v>
      </c>
      <c r="T115">
        <v>1</v>
      </c>
      <c r="U115">
        <v>1</v>
      </c>
      <c r="V115">
        <v>1</v>
      </c>
      <c r="Y115" t="s">
        <v>78</v>
      </c>
      <c r="Z115" t="s">
        <v>68</v>
      </c>
      <c r="AA115" t="s">
        <v>396</v>
      </c>
      <c r="AB115">
        <v>0</v>
      </c>
      <c r="AC115">
        <v>1</v>
      </c>
    </row>
    <row r="116" spans="1:29" x14ac:dyDescent="0.25">
      <c r="A116">
        <v>116</v>
      </c>
      <c r="B116" t="s">
        <v>397</v>
      </c>
      <c r="D116">
        <v>1</v>
      </c>
      <c r="E116" t="s">
        <v>105</v>
      </c>
      <c r="F116" t="s">
        <v>106</v>
      </c>
      <c r="G116" t="s">
        <v>398</v>
      </c>
      <c r="I116">
        <v>147.76</v>
      </c>
      <c r="J116">
        <v>151.46</v>
      </c>
      <c r="K116">
        <v>152.80000000000001</v>
      </c>
      <c r="L116">
        <v>161</v>
      </c>
      <c r="M116">
        <v>166.93</v>
      </c>
      <c r="N116">
        <v>162.94</v>
      </c>
      <c r="O116">
        <v>201</v>
      </c>
      <c r="Q116">
        <v>1</v>
      </c>
      <c r="T116">
        <v>1</v>
      </c>
      <c r="U116">
        <v>1</v>
      </c>
      <c r="V116">
        <v>1</v>
      </c>
      <c r="Y116" t="s">
        <v>108</v>
      </c>
      <c r="Z116" t="s">
        <v>55</v>
      </c>
      <c r="AA116" t="s">
        <v>109</v>
      </c>
      <c r="AB116">
        <v>0</v>
      </c>
      <c r="AC116">
        <v>0</v>
      </c>
    </row>
    <row r="117" spans="1:29" x14ac:dyDescent="0.25">
      <c r="A117">
        <v>117</v>
      </c>
      <c r="B117" t="s">
        <v>399</v>
      </c>
      <c r="D117">
        <v>1</v>
      </c>
      <c r="E117" t="s">
        <v>359</v>
      </c>
      <c r="F117" t="s">
        <v>233</v>
      </c>
      <c r="G117" t="s">
        <v>400</v>
      </c>
      <c r="I117">
        <v>27.05</v>
      </c>
      <c r="J117">
        <v>26</v>
      </c>
      <c r="K117">
        <v>29.8</v>
      </c>
      <c r="L117">
        <v>30.1</v>
      </c>
      <c r="M117">
        <v>37.03</v>
      </c>
      <c r="N117">
        <v>36.4</v>
      </c>
      <c r="O117">
        <v>28</v>
      </c>
      <c r="T117">
        <v>1</v>
      </c>
      <c r="U117">
        <v>1</v>
      </c>
      <c r="V117">
        <v>1</v>
      </c>
      <c r="Y117" t="s">
        <v>235</v>
      </c>
      <c r="Z117" t="s">
        <v>55</v>
      </c>
      <c r="AA117" t="s">
        <v>401</v>
      </c>
      <c r="AB117">
        <v>2</v>
      </c>
      <c r="AC117">
        <v>0</v>
      </c>
    </row>
    <row r="118" spans="1:29" x14ac:dyDescent="0.25">
      <c r="A118">
        <v>118</v>
      </c>
      <c r="B118" t="s">
        <v>402</v>
      </c>
      <c r="D118">
        <v>1</v>
      </c>
      <c r="E118" t="s">
        <v>65</v>
      </c>
      <c r="F118" t="s">
        <v>52</v>
      </c>
      <c r="G118" t="s">
        <v>403</v>
      </c>
      <c r="I118">
        <v>160.1</v>
      </c>
      <c r="J118">
        <v>173.56</v>
      </c>
      <c r="K118">
        <v>178.6</v>
      </c>
      <c r="L118">
        <v>174.4</v>
      </c>
      <c r="M118">
        <v>184.51</v>
      </c>
      <c r="N118">
        <v>168.15</v>
      </c>
      <c r="O118">
        <v>172</v>
      </c>
      <c r="T118">
        <v>1</v>
      </c>
      <c r="U118">
        <v>1</v>
      </c>
      <c r="V118">
        <v>1</v>
      </c>
      <c r="Y118" t="s">
        <v>67</v>
      </c>
      <c r="Z118" t="s">
        <v>68</v>
      </c>
      <c r="AA118" t="s">
        <v>404</v>
      </c>
      <c r="AB118">
        <v>0</v>
      </c>
      <c r="AC118">
        <v>0</v>
      </c>
    </row>
    <row r="119" spans="1:29" x14ac:dyDescent="0.25">
      <c r="A119">
        <v>119</v>
      </c>
      <c r="B119" t="s">
        <v>405</v>
      </c>
      <c r="D119">
        <v>1</v>
      </c>
      <c r="F119" t="s">
        <v>144</v>
      </c>
      <c r="G119" t="s">
        <v>406</v>
      </c>
      <c r="J119">
        <v>0.3</v>
      </c>
      <c r="K119">
        <v>0.3</v>
      </c>
      <c r="L119">
        <v>0.5</v>
      </c>
      <c r="M119">
        <v>0.5</v>
      </c>
      <c r="N119">
        <v>0.2</v>
      </c>
      <c r="X119" t="s">
        <v>193</v>
      </c>
      <c r="Y119" t="s">
        <v>67</v>
      </c>
      <c r="Z119" t="s">
        <v>61</v>
      </c>
      <c r="AA119" t="s">
        <v>407</v>
      </c>
      <c r="AB119">
        <v>0</v>
      </c>
      <c r="AC119">
        <v>0</v>
      </c>
    </row>
    <row r="120" spans="1:29" x14ac:dyDescent="0.25">
      <c r="A120">
        <v>120</v>
      </c>
      <c r="B120" t="s">
        <v>408</v>
      </c>
      <c r="D120">
        <v>1</v>
      </c>
      <c r="E120" t="s">
        <v>409</v>
      </c>
      <c r="F120" t="s">
        <v>124</v>
      </c>
      <c r="G120" t="s">
        <v>410</v>
      </c>
      <c r="I120">
        <v>9511.82</v>
      </c>
      <c r="J120">
        <v>9817.66</v>
      </c>
      <c r="K120">
        <v>9817.6</v>
      </c>
      <c r="L120">
        <v>9810</v>
      </c>
      <c r="M120">
        <v>10633.89</v>
      </c>
      <c r="N120">
        <v>11743.8</v>
      </c>
      <c r="O120">
        <v>12269</v>
      </c>
      <c r="T120">
        <v>1</v>
      </c>
      <c r="U120">
        <v>1</v>
      </c>
      <c r="V120">
        <v>1</v>
      </c>
      <c r="Y120" t="s">
        <v>126</v>
      </c>
      <c r="Z120" t="s">
        <v>68</v>
      </c>
      <c r="AA120" t="s">
        <v>411</v>
      </c>
      <c r="AB120">
        <v>0</v>
      </c>
      <c r="AC120">
        <v>0</v>
      </c>
    </row>
    <row r="121" spans="1:29" x14ac:dyDescent="0.25">
      <c r="A121">
        <v>121</v>
      </c>
      <c r="B121" t="s">
        <v>412</v>
      </c>
      <c r="D121">
        <v>1</v>
      </c>
      <c r="E121" t="s">
        <v>157</v>
      </c>
      <c r="F121" t="s">
        <v>124</v>
      </c>
      <c r="G121" t="s">
        <v>413</v>
      </c>
      <c r="I121">
        <v>2106.31</v>
      </c>
      <c r="J121">
        <v>1996.68</v>
      </c>
      <c r="K121">
        <v>2143.5</v>
      </c>
      <c r="L121">
        <v>1976.1</v>
      </c>
      <c r="M121">
        <v>2091.25</v>
      </c>
      <c r="N121">
        <v>2024.07</v>
      </c>
      <c r="O121">
        <v>2395</v>
      </c>
      <c r="T121">
        <v>1</v>
      </c>
      <c r="U121">
        <v>1</v>
      </c>
      <c r="V121">
        <v>1</v>
      </c>
      <c r="Y121" t="s">
        <v>67</v>
      </c>
      <c r="Z121" t="s">
        <v>68</v>
      </c>
      <c r="AA121" t="s">
        <v>414</v>
      </c>
      <c r="AB121">
        <v>0</v>
      </c>
      <c r="AC121">
        <v>0</v>
      </c>
    </row>
    <row r="122" spans="1:29" x14ac:dyDescent="0.25">
      <c r="A122">
        <v>122</v>
      </c>
      <c r="B122" t="s">
        <v>415</v>
      </c>
      <c r="D122">
        <v>1</v>
      </c>
      <c r="E122" t="s">
        <v>368</v>
      </c>
      <c r="F122" t="s">
        <v>71</v>
      </c>
      <c r="G122" t="s">
        <v>416</v>
      </c>
      <c r="I122">
        <v>298.91000000000003</v>
      </c>
      <c r="J122">
        <v>314.88</v>
      </c>
      <c r="K122">
        <v>308.39999999999998</v>
      </c>
      <c r="L122">
        <v>305.7</v>
      </c>
      <c r="M122">
        <v>328.83</v>
      </c>
      <c r="N122">
        <v>328.14</v>
      </c>
      <c r="O122">
        <v>329</v>
      </c>
      <c r="T122">
        <v>1</v>
      </c>
      <c r="U122">
        <v>1</v>
      </c>
      <c r="V122">
        <v>1</v>
      </c>
      <c r="Y122" t="s">
        <v>108</v>
      </c>
      <c r="Z122" t="s">
        <v>68</v>
      </c>
      <c r="AA122" t="s">
        <v>417</v>
      </c>
      <c r="AB122">
        <v>0</v>
      </c>
      <c r="AC122">
        <v>0</v>
      </c>
    </row>
    <row r="123" spans="1:29" x14ac:dyDescent="0.25">
      <c r="A123">
        <v>123</v>
      </c>
      <c r="B123" t="s">
        <v>418</v>
      </c>
      <c r="D123">
        <v>1</v>
      </c>
      <c r="E123" t="s">
        <v>105</v>
      </c>
      <c r="F123" t="s">
        <v>106</v>
      </c>
      <c r="G123" t="s">
        <v>419</v>
      </c>
      <c r="I123">
        <v>50.05</v>
      </c>
      <c r="J123">
        <v>55.72</v>
      </c>
      <c r="K123">
        <v>58.8</v>
      </c>
      <c r="L123">
        <v>58.6</v>
      </c>
      <c r="M123">
        <v>58.36</v>
      </c>
      <c r="N123">
        <v>58.75</v>
      </c>
      <c r="O123">
        <v>63</v>
      </c>
      <c r="Q123">
        <v>1</v>
      </c>
      <c r="T123">
        <v>1</v>
      </c>
      <c r="U123">
        <v>1</v>
      </c>
      <c r="V123">
        <v>1</v>
      </c>
      <c r="Y123" t="s">
        <v>108</v>
      </c>
      <c r="Z123" t="s">
        <v>55</v>
      </c>
      <c r="AA123" t="s">
        <v>109</v>
      </c>
      <c r="AB123">
        <v>0</v>
      </c>
      <c r="AC123">
        <v>0</v>
      </c>
    </row>
    <row r="124" spans="1:29" x14ac:dyDescent="0.25">
      <c r="A124">
        <v>124</v>
      </c>
      <c r="B124" t="s">
        <v>420</v>
      </c>
      <c r="C124" t="s">
        <v>421</v>
      </c>
      <c r="D124">
        <v>1</v>
      </c>
      <c r="E124" t="s">
        <v>105</v>
      </c>
      <c r="F124" t="s">
        <v>106</v>
      </c>
      <c r="G124" t="s">
        <v>422</v>
      </c>
      <c r="I124">
        <v>138.56</v>
      </c>
      <c r="J124">
        <v>137.71</v>
      </c>
      <c r="K124">
        <v>145.5</v>
      </c>
      <c r="L124">
        <v>147.4</v>
      </c>
      <c r="M124">
        <v>154.80000000000001</v>
      </c>
      <c r="N124">
        <v>157.08000000000001</v>
      </c>
      <c r="O124">
        <v>293</v>
      </c>
      <c r="Q124">
        <v>1</v>
      </c>
      <c r="T124">
        <v>1</v>
      </c>
      <c r="U124">
        <v>1</v>
      </c>
      <c r="V124">
        <v>1</v>
      </c>
      <c r="Y124" t="s">
        <v>108</v>
      </c>
      <c r="Z124" t="s">
        <v>55</v>
      </c>
      <c r="AA124" t="s">
        <v>109</v>
      </c>
      <c r="AB124">
        <v>0</v>
      </c>
      <c r="AC124">
        <v>0</v>
      </c>
    </row>
    <row r="125" spans="1:29" x14ac:dyDescent="0.25">
      <c r="A125">
        <v>125</v>
      </c>
      <c r="B125" t="s">
        <v>423</v>
      </c>
      <c r="C125" t="s">
        <v>424</v>
      </c>
      <c r="D125">
        <v>1</v>
      </c>
      <c r="E125" t="s">
        <v>105</v>
      </c>
      <c r="F125" t="s">
        <v>106</v>
      </c>
      <c r="G125" t="s">
        <v>425</v>
      </c>
      <c r="I125">
        <v>3598.71</v>
      </c>
      <c r="J125">
        <v>3628.32</v>
      </c>
      <c r="K125">
        <v>3690.8</v>
      </c>
      <c r="L125">
        <v>3857.9</v>
      </c>
      <c r="M125">
        <v>4014.38</v>
      </c>
      <c r="N125">
        <v>4061.18</v>
      </c>
      <c r="O125">
        <v>5179</v>
      </c>
      <c r="Q125">
        <v>1</v>
      </c>
      <c r="T125">
        <v>1</v>
      </c>
      <c r="U125">
        <v>1</v>
      </c>
      <c r="V125">
        <v>1</v>
      </c>
      <c r="Y125" t="s">
        <v>108</v>
      </c>
      <c r="Z125" t="s">
        <v>55</v>
      </c>
      <c r="AA125" t="s">
        <v>109</v>
      </c>
      <c r="AB125">
        <v>0</v>
      </c>
      <c r="AC125">
        <v>0</v>
      </c>
    </row>
    <row r="126" spans="1:29" x14ac:dyDescent="0.25">
      <c r="A126">
        <v>126</v>
      </c>
      <c r="B126" t="s">
        <v>426</v>
      </c>
      <c r="C126" t="s">
        <v>427</v>
      </c>
      <c r="D126">
        <v>1</v>
      </c>
      <c r="E126" t="s">
        <v>228</v>
      </c>
      <c r="F126" t="s">
        <v>144</v>
      </c>
      <c r="G126" t="s">
        <v>428</v>
      </c>
      <c r="I126">
        <v>754.41</v>
      </c>
      <c r="J126">
        <v>771.07</v>
      </c>
      <c r="K126">
        <v>783.4</v>
      </c>
      <c r="L126">
        <v>792.9</v>
      </c>
      <c r="M126">
        <v>812.1</v>
      </c>
      <c r="N126">
        <v>811.31</v>
      </c>
      <c r="O126">
        <v>781</v>
      </c>
      <c r="T126">
        <v>1</v>
      </c>
      <c r="U126">
        <v>1</v>
      </c>
      <c r="V126">
        <v>1</v>
      </c>
      <c r="Y126" t="s">
        <v>126</v>
      </c>
      <c r="Z126" t="s">
        <v>68</v>
      </c>
      <c r="AA126" t="s">
        <v>429</v>
      </c>
      <c r="AB126">
        <v>0</v>
      </c>
      <c r="AC126">
        <v>1</v>
      </c>
    </row>
    <row r="127" spans="1:29" x14ac:dyDescent="0.25">
      <c r="A127">
        <v>127</v>
      </c>
      <c r="B127" t="s">
        <v>430</v>
      </c>
      <c r="D127">
        <v>1</v>
      </c>
      <c r="F127" t="s">
        <v>52</v>
      </c>
      <c r="G127" t="s">
        <v>431</v>
      </c>
      <c r="I127">
        <v>3.2</v>
      </c>
      <c r="J127">
        <v>3.5</v>
      </c>
      <c r="K127">
        <v>3.5</v>
      </c>
      <c r="L127">
        <v>4.5999999999999996</v>
      </c>
      <c r="M127">
        <v>4.5999999999999996</v>
      </c>
      <c r="N127">
        <v>6.2</v>
      </c>
      <c r="O127">
        <v>0</v>
      </c>
      <c r="U127">
        <v>1</v>
      </c>
      <c r="X127" t="s">
        <v>59</v>
      </c>
      <c r="Y127" t="s">
        <v>225</v>
      </c>
      <c r="Z127" t="s">
        <v>55</v>
      </c>
      <c r="AA127" t="s">
        <v>432</v>
      </c>
      <c r="AB127">
        <v>0</v>
      </c>
      <c r="AC127">
        <v>0</v>
      </c>
    </row>
    <row r="128" spans="1:29" x14ac:dyDescent="0.25">
      <c r="A128">
        <v>128</v>
      </c>
      <c r="B128" t="s">
        <v>433</v>
      </c>
      <c r="D128">
        <v>1</v>
      </c>
      <c r="F128" t="s">
        <v>71</v>
      </c>
      <c r="G128" t="s">
        <v>434</v>
      </c>
      <c r="I128">
        <v>7</v>
      </c>
      <c r="J128">
        <v>7</v>
      </c>
      <c r="K128">
        <v>7</v>
      </c>
      <c r="L128">
        <v>7</v>
      </c>
      <c r="M128">
        <v>7</v>
      </c>
      <c r="N128">
        <v>7</v>
      </c>
      <c r="X128" t="s">
        <v>332</v>
      </c>
      <c r="Y128" t="s">
        <v>126</v>
      </c>
      <c r="AA128" t="s">
        <v>435</v>
      </c>
      <c r="AB128">
        <v>0</v>
      </c>
      <c r="AC128">
        <v>0</v>
      </c>
    </row>
    <row r="129" spans="1:29" x14ac:dyDescent="0.25">
      <c r="A129">
        <v>129</v>
      </c>
      <c r="B129" t="s">
        <v>436</v>
      </c>
      <c r="D129">
        <v>1</v>
      </c>
      <c r="E129" t="s">
        <v>65</v>
      </c>
      <c r="F129" t="s">
        <v>52</v>
      </c>
      <c r="G129" t="s">
        <v>437</v>
      </c>
      <c r="I129">
        <v>1871.35</v>
      </c>
      <c r="J129">
        <v>1981.15</v>
      </c>
      <c r="K129">
        <v>2023.4</v>
      </c>
      <c r="L129">
        <v>2067.3000000000002</v>
      </c>
      <c r="M129">
        <v>2065.9899999999998</v>
      </c>
      <c r="N129">
        <v>1994.07</v>
      </c>
      <c r="O129">
        <v>1983</v>
      </c>
      <c r="T129">
        <v>1</v>
      </c>
      <c r="U129">
        <v>1</v>
      </c>
      <c r="V129">
        <v>1</v>
      </c>
      <c r="Y129" t="s">
        <v>67</v>
      </c>
      <c r="Z129" t="s">
        <v>55</v>
      </c>
      <c r="AA129" t="s">
        <v>438</v>
      </c>
      <c r="AB129">
        <v>0</v>
      </c>
      <c r="AC129">
        <v>2</v>
      </c>
    </row>
    <row r="130" spans="1:29" x14ac:dyDescent="0.25">
      <c r="A130">
        <v>130</v>
      </c>
      <c r="B130" t="s">
        <v>439</v>
      </c>
      <c r="D130">
        <v>1</v>
      </c>
      <c r="E130" t="s">
        <v>105</v>
      </c>
      <c r="F130" t="s">
        <v>106</v>
      </c>
      <c r="G130" t="s">
        <v>440</v>
      </c>
      <c r="I130">
        <f>3155.61-1.75</f>
        <v>3153.86</v>
      </c>
      <c r="J130">
        <v>3203.45</v>
      </c>
      <c r="K130">
        <v>3181.4</v>
      </c>
      <c r="L130">
        <v>3306.7</v>
      </c>
      <c r="M130">
        <v>3430.38</v>
      </c>
      <c r="N130">
        <v>3418.81</v>
      </c>
      <c r="O130">
        <v>4016</v>
      </c>
      <c r="Q130">
        <v>1</v>
      </c>
      <c r="T130">
        <v>1</v>
      </c>
      <c r="U130">
        <v>1</v>
      </c>
      <c r="V130">
        <v>1</v>
      </c>
      <c r="Y130" t="s">
        <v>108</v>
      </c>
      <c r="Z130" t="s">
        <v>55</v>
      </c>
      <c r="AA130" t="s">
        <v>109</v>
      </c>
      <c r="AB130">
        <v>0</v>
      </c>
      <c r="AC130">
        <v>0</v>
      </c>
    </row>
    <row r="131" spans="1:29" x14ac:dyDescent="0.25">
      <c r="A131">
        <v>131</v>
      </c>
      <c r="B131" t="s">
        <v>441</v>
      </c>
      <c r="D131">
        <v>1</v>
      </c>
      <c r="E131" t="s">
        <v>105</v>
      </c>
      <c r="F131" t="s">
        <v>106</v>
      </c>
      <c r="G131" t="s">
        <v>442</v>
      </c>
      <c r="I131">
        <v>1722.98</v>
      </c>
      <c r="J131">
        <v>1772.66</v>
      </c>
      <c r="K131">
        <v>1790.1</v>
      </c>
      <c r="L131">
        <v>1808.1</v>
      </c>
      <c r="M131">
        <v>1807.71</v>
      </c>
      <c r="N131">
        <v>1829.81</v>
      </c>
      <c r="O131">
        <v>2071</v>
      </c>
      <c r="Q131">
        <v>1</v>
      </c>
      <c r="T131">
        <v>1</v>
      </c>
      <c r="U131">
        <v>1</v>
      </c>
      <c r="V131">
        <v>1</v>
      </c>
      <c r="Y131" t="s">
        <v>108</v>
      </c>
      <c r="Z131" t="s">
        <v>55</v>
      </c>
      <c r="AA131" t="s">
        <v>109</v>
      </c>
      <c r="AB131">
        <v>0</v>
      </c>
      <c r="AC131">
        <v>0</v>
      </c>
    </row>
    <row r="132" spans="1:29" x14ac:dyDescent="0.25">
      <c r="A132">
        <v>132</v>
      </c>
      <c r="B132" t="s">
        <v>443</v>
      </c>
      <c r="C132" t="s">
        <v>444</v>
      </c>
      <c r="D132">
        <v>1</v>
      </c>
      <c r="E132" t="s">
        <v>445</v>
      </c>
      <c r="F132" t="s">
        <v>52</v>
      </c>
      <c r="G132" t="s">
        <v>446</v>
      </c>
      <c r="I132">
        <v>546.76</v>
      </c>
      <c r="J132">
        <v>548.96</v>
      </c>
      <c r="K132">
        <v>600.6</v>
      </c>
      <c r="L132">
        <v>583.6</v>
      </c>
      <c r="M132">
        <v>554.44000000000005</v>
      </c>
      <c r="N132">
        <v>576.11</v>
      </c>
      <c r="O132">
        <v>572</v>
      </c>
      <c r="T132">
        <v>1</v>
      </c>
      <c r="U132">
        <v>1</v>
      </c>
      <c r="V132">
        <v>1</v>
      </c>
      <c r="Y132" t="s">
        <v>78</v>
      </c>
      <c r="Z132" t="s">
        <v>68</v>
      </c>
      <c r="AA132" t="s">
        <v>447</v>
      </c>
      <c r="AB132">
        <v>0</v>
      </c>
      <c r="AC132">
        <v>0</v>
      </c>
    </row>
    <row r="133" spans="1:29" x14ac:dyDescent="0.25">
      <c r="A133">
        <v>133</v>
      </c>
      <c r="B133" t="s">
        <v>448</v>
      </c>
      <c r="D133">
        <v>1</v>
      </c>
      <c r="F133" t="s">
        <v>52</v>
      </c>
      <c r="G133"/>
      <c r="H133" t="s">
        <v>287</v>
      </c>
      <c r="I133">
        <v>0.25</v>
      </c>
      <c r="J133">
        <v>0.55000000000000004</v>
      </c>
      <c r="K133">
        <v>0.55000000000000004</v>
      </c>
      <c r="L133">
        <v>0.54</v>
      </c>
      <c r="M133">
        <v>0.54</v>
      </c>
      <c r="N133">
        <v>0.2</v>
      </c>
      <c r="Y133" t="s">
        <v>225</v>
      </c>
      <c r="Z133" t="s">
        <v>61</v>
      </c>
      <c r="AA133" t="s">
        <v>449</v>
      </c>
      <c r="AB133">
        <v>0</v>
      </c>
      <c r="AC133">
        <v>0</v>
      </c>
    </row>
    <row r="134" spans="1:29" x14ac:dyDescent="0.25">
      <c r="A134">
        <v>134</v>
      </c>
      <c r="B134" t="s">
        <v>450</v>
      </c>
      <c r="D134">
        <v>1</v>
      </c>
      <c r="F134" t="s">
        <v>52</v>
      </c>
      <c r="G134"/>
      <c r="H134" t="s">
        <v>287</v>
      </c>
      <c r="I134">
        <v>0.25</v>
      </c>
      <c r="J134">
        <v>0.5</v>
      </c>
      <c r="K134">
        <v>0.5</v>
      </c>
      <c r="L134">
        <v>0.1</v>
      </c>
      <c r="M134">
        <v>0.1</v>
      </c>
      <c r="N134">
        <v>0.1</v>
      </c>
      <c r="Y134" t="s">
        <v>225</v>
      </c>
      <c r="Z134" t="s">
        <v>61</v>
      </c>
      <c r="AA134" t="s">
        <v>449</v>
      </c>
      <c r="AB134">
        <v>0</v>
      </c>
      <c r="AC134">
        <v>0</v>
      </c>
    </row>
    <row r="135" spans="1:29" x14ac:dyDescent="0.25">
      <c r="A135">
        <v>135</v>
      </c>
      <c r="B135" t="s">
        <v>451</v>
      </c>
      <c r="D135">
        <v>1</v>
      </c>
      <c r="F135" t="s">
        <v>52</v>
      </c>
      <c r="G135"/>
      <c r="H135" t="s">
        <v>287</v>
      </c>
      <c r="J135">
        <v>0.2</v>
      </c>
      <c r="K135">
        <v>0.2</v>
      </c>
      <c r="L135">
        <v>0.2</v>
      </c>
      <c r="M135">
        <v>0.2</v>
      </c>
      <c r="N135">
        <v>0.2</v>
      </c>
      <c r="Y135" t="s">
        <v>225</v>
      </c>
      <c r="Z135" t="s">
        <v>61</v>
      </c>
      <c r="AA135" t="s">
        <v>449</v>
      </c>
      <c r="AB135">
        <v>0</v>
      </c>
      <c r="AC135">
        <v>0</v>
      </c>
    </row>
    <row r="136" spans="1:29" x14ac:dyDescent="0.25">
      <c r="A136">
        <v>136</v>
      </c>
      <c r="B136" t="s">
        <v>452</v>
      </c>
      <c r="D136">
        <v>1</v>
      </c>
      <c r="F136" t="s">
        <v>52</v>
      </c>
      <c r="G136"/>
      <c r="H136" t="s">
        <v>287</v>
      </c>
      <c r="I136">
        <v>0.4</v>
      </c>
      <c r="J136">
        <v>0.3</v>
      </c>
      <c r="K136">
        <v>0.3</v>
      </c>
      <c r="L136">
        <v>0.5</v>
      </c>
      <c r="M136">
        <v>0.5</v>
      </c>
      <c r="N136">
        <v>0.2</v>
      </c>
      <c r="Y136" t="s">
        <v>225</v>
      </c>
      <c r="Z136" t="s">
        <v>61</v>
      </c>
      <c r="AA136" t="s">
        <v>449</v>
      </c>
      <c r="AB136">
        <v>0</v>
      </c>
      <c r="AC136">
        <v>0</v>
      </c>
    </row>
    <row r="137" spans="1:29" x14ac:dyDescent="0.25">
      <c r="A137">
        <v>137</v>
      </c>
      <c r="B137" t="s">
        <v>453</v>
      </c>
      <c r="D137">
        <v>1</v>
      </c>
      <c r="F137" t="s">
        <v>52</v>
      </c>
      <c r="G137"/>
      <c r="H137" t="s">
        <v>287</v>
      </c>
      <c r="I137">
        <v>0.2</v>
      </c>
      <c r="J137">
        <v>0.2</v>
      </c>
      <c r="K137">
        <v>0.2</v>
      </c>
      <c r="L137">
        <v>0.2</v>
      </c>
      <c r="M137">
        <v>0.2</v>
      </c>
      <c r="N137">
        <v>0.1</v>
      </c>
      <c r="Y137" t="s">
        <v>225</v>
      </c>
      <c r="Z137" t="s">
        <v>61</v>
      </c>
      <c r="AA137" t="s">
        <v>449</v>
      </c>
      <c r="AB137">
        <v>0</v>
      </c>
      <c r="AC137">
        <v>0</v>
      </c>
    </row>
    <row r="138" spans="1:29" x14ac:dyDescent="0.25">
      <c r="A138">
        <v>138</v>
      </c>
      <c r="B138" t="s">
        <v>454</v>
      </c>
      <c r="C138" t="s">
        <v>455</v>
      </c>
      <c r="D138">
        <v>1</v>
      </c>
      <c r="E138" t="s">
        <v>65</v>
      </c>
      <c r="F138" t="s">
        <v>52</v>
      </c>
      <c r="G138" t="s">
        <v>456</v>
      </c>
      <c r="I138">
        <v>42.1</v>
      </c>
      <c r="J138">
        <v>40.5</v>
      </c>
      <c r="K138">
        <v>52</v>
      </c>
      <c r="L138">
        <v>58.9</v>
      </c>
      <c r="M138">
        <v>64.5</v>
      </c>
      <c r="N138">
        <v>63.54</v>
      </c>
      <c r="O138">
        <v>48</v>
      </c>
      <c r="T138">
        <v>1</v>
      </c>
      <c r="U138">
        <v>1</v>
      </c>
      <c r="V138">
        <v>1</v>
      </c>
      <c r="Y138" t="s">
        <v>67</v>
      </c>
      <c r="Z138" t="s">
        <v>55</v>
      </c>
      <c r="AA138" t="s">
        <v>457</v>
      </c>
      <c r="AB138">
        <v>0</v>
      </c>
      <c r="AC138">
        <v>2</v>
      </c>
    </row>
    <row r="139" spans="1:29" x14ac:dyDescent="0.25">
      <c r="A139">
        <v>139</v>
      </c>
      <c r="B139" t="s">
        <v>458</v>
      </c>
      <c r="C139" t="s">
        <v>459</v>
      </c>
      <c r="D139">
        <v>1</v>
      </c>
      <c r="E139" t="s">
        <v>460</v>
      </c>
      <c r="F139" t="s">
        <v>52</v>
      </c>
      <c r="G139" t="s">
        <v>461</v>
      </c>
      <c r="I139">
        <v>1111</v>
      </c>
      <c r="J139">
        <v>1090.3800000000001</v>
      </c>
      <c r="K139">
        <v>1099.0999999999999</v>
      </c>
      <c r="L139">
        <v>1095.7</v>
      </c>
      <c r="M139">
        <v>1060.73</v>
      </c>
      <c r="N139">
        <v>1082.18</v>
      </c>
      <c r="O139">
        <v>1183</v>
      </c>
      <c r="S139">
        <v>1</v>
      </c>
      <c r="T139">
        <v>1</v>
      </c>
      <c r="U139">
        <v>1</v>
      </c>
      <c r="V139">
        <v>1</v>
      </c>
      <c r="Y139" t="s">
        <v>54</v>
      </c>
      <c r="Z139" t="s">
        <v>55</v>
      </c>
      <c r="AA139" t="s">
        <v>462</v>
      </c>
      <c r="AB139">
        <v>0</v>
      </c>
      <c r="AC139">
        <v>0</v>
      </c>
    </row>
    <row r="140" spans="1:29" x14ac:dyDescent="0.25">
      <c r="A140">
        <v>140</v>
      </c>
      <c r="B140" t="s">
        <v>463</v>
      </c>
      <c r="D140">
        <v>1</v>
      </c>
      <c r="E140" t="s">
        <v>105</v>
      </c>
      <c r="F140" t="s">
        <v>106</v>
      </c>
      <c r="G140" t="s">
        <v>464</v>
      </c>
      <c r="I140">
        <v>1392.85</v>
      </c>
      <c r="J140">
        <v>1330.76</v>
      </c>
      <c r="K140">
        <v>1356.7</v>
      </c>
      <c r="L140">
        <v>1398.1</v>
      </c>
      <c r="M140">
        <v>1458.83</v>
      </c>
      <c r="N140">
        <v>1507.33</v>
      </c>
      <c r="O140">
        <v>1765</v>
      </c>
      <c r="Q140">
        <v>1</v>
      </c>
      <c r="T140">
        <v>1</v>
      </c>
      <c r="U140">
        <v>1</v>
      </c>
      <c r="V140">
        <v>1</v>
      </c>
      <c r="Y140" t="s">
        <v>108</v>
      </c>
      <c r="Z140" t="s">
        <v>55</v>
      </c>
      <c r="AA140" t="s">
        <v>109</v>
      </c>
      <c r="AB140">
        <v>0</v>
      </c>
      <c r="AC140">
        <v>0</v>
      </c>
    </row>
    <row r="141" spans="1:29" x14ac:dyDescent="0.25">
      <c r="A141">
        <v>141</v>
      </c>
      <c r="B141" t="s">
        <v>465</v>
      </c>
      <c r="D141">
        <v>1</v>
      </c>
      <c r="E141" t="s">
        <v>105</v>
      </c>
      <c r="F141" t="s">
        <v>106</v>
      </c>
      <c r="G141" t="s">
        <v>466</v>
      </c>
      <c r="I141">
        <f>6724.98-2.6</f>
        <v>6722.3799999999992</v>
      </c>
      <c r="J141">
        <v>6700.25</v>
      </c>
      <c r="K141">
        <v>6938.3</v>
      </c>
      <c r="L141">
        <v>7181.7</v>
      </c>
      <c r="M141">
        <v>7409.94</v>
      </c>
      <c r="N141">
        <v>7463.94</v>
      </c>
      <c r="O141">
        <v>7442</v>
      </c>
      <c r="Q141">
        <v>1</v>
      </c>
      <c r="T141">
        <v>1</v>
      </c>
      <c r="U141">
        <v>1</v>
      </c>
      <c r="V141">
        <v>1</v>
      </c>
      <c r="Y141" t="s">
        <v>108</v>
      </c>
      <c r="Z141" t="s">
        <v>55</v>
      </c>
      <c r="AA141" t="s">
        <v>109</v>
      </c>
      <c r="AB141">
        <v>0</v>
      </c>
      <c r="AC141">
        <v>0</v>
      </c>
    </row>
    <row r="142" spans="1:29" x14ac:dyDescent="0.25">
      <c r="A142">
        <v>142</v>
      </c>
      <c r="B142" t="s">
        <v>467</v>
      </c>
      <c r="C142" t="s">
        <v>468</v>
      </c>
      <c r="D142">
        <v>1</v>
      </c>
      <c r="E142" t="s">
        <v>469</v>
      </c>
      <c r="F142" t="s">
        <v>165</v>
      </c>
      <c r="G142" t="s">
        <v>470</v>
      </c>
      <c r="I142">
        <v>748.03</v>
      </c>
      <c r="J142">
        <v>758.67</v>
      </c>
      <c r="K142">
        <v>813.1</v>
      </c>
      <c r="L142">
        <v>806.9</v>
      </c>
      <c r="M142">
        <v>816.41</v>
      </c>
      <c r="N142">
        <v>859.38</v>
      </c>
      <c r="O142">
        <v>755</v>
      </c>
      <c r="T142">
        <v>1</v>
      </c>
      <c r="U142">
        <v>1</v>
      </c>
      <c r="V142">
        <v>1</v>
      </c>
      <c r="Y142" t="s">
        <v>60</v>
      </c>
      <c r="Z142" t="s">
        <v>55</v>
      </c>
      <c r="AA142" t="s">
        <v>471</v>
      </c>
      <c r="AB142">
        <v>0</v>
      </c>
      <c r="AC142">
        <v>0</v>
      </c>
    </row>
    <row r="143" spans="1:29" x14ac:dyDescent="0.25">
      <c r="A143">
        <v>143</v>
      </c>
      <c r="B143" t="s">
        <v>472</v>
      </c>
      <c r="D143">
        <v>1</v>
      </c>
      <c r="E143" t="s">
        <v>363</v>
      </c>
      <c r="F143" t="s">
        <v>71</v>
      </c>
      <c r="G143" t="s">
        <v>473</v>
      </c>
      <c r="I143">
        <v>104.72</v>
      </c>
      <c r="J143">
        <v>112.18</v>
      </c>
      <c r="K143">
        <v>126.7</v>
      </c>
      <c r="L143">
        <v>117.5</v>
      </c>
      <c r="M143">
        <v>125.75</v>
      </c>
      <c r="N143">
        <v>143.19</v>
      </c>
      <c r="O143">
        <v>109</v>
      </c>
      <c r="T143">
        <v>1</v>
      </c>
      <c r="U143">
        <v>1</v>
      </c>
      <c r="V143">
        <v>1</v>
      </c>
      <c r="Y143" t="s">
        <v>67</v>
      </c>
      <c r="Z143" t="s">
        <v>68</v>
      </c>
      <c r="AA143" t="s">
        <v>474</v>
      </c>
      <c r="AB143">
        <v>1</v>
      </c>
      <c r="AC143">
        <v>0</v>
      </c>
    </row>
    <row r="144" spans="1:29" x14ac:dyDescent="0.25">
      <c r="A144">
        <v>144</v>
      </c>
      <c r="B144" t="s">
        <v>475</v>
      </c>
      <c r="D144">
        <v>1</v>
      </c>
      <c r="E144" t="s">
        <v>363</v>
      </c>
      <c r="F144" t="s">
        <v>71</v>
      </c>
      <c r="G144" t="s">
        <v>476</v>
      </c>
      <c r="I144">
        <v>224.59</v>
      </c>
      <c r="J144">
        <v>252.95</v>
      </c>
      <c r="K144">
        <v>248.4</v>
      </c>
      <c r="L144">
        <v>241.6</v>
      </c>
      <c r="M144">
        <v>273.27999999999997</v>
      </c>
      <c r="N144">
        <v>270.83</v>
      </c>
      <c r="O144">
        <v>234</v>
      </c>
      <c r="T144">
        <v>1</v>
      </c>
      <c r="U144">
        <v>1</v>
      </c>
      <c r="V144">
        <v>1</v>
      </c>
      <c r="Y144" t="s">
        <v>67</v>
      </c>
      <c r="Z144" t="s">
        <v>68</v>
      </c>
      <c r="AA144" t="s">
        <v>474</v>
      </c>
      <c r="AB144">
        <v>2</v>
      </c>
      <c r="AC144">
        <v>1</v>
      </c>
    </row>
    <row r="145" spans="1:29" x14ac:dyDescent="0.25">
      <c r="A145">
        <v>145</v>
      </c>
      <c r="B145" t="s">
        <v>477</v>
      </c>
      <c r="D145">
        <v>1</v>
      </c>
      <c r="E145" t="s">
        <v>363</v>
      </c>
      <c r="F145" t="s">
        <v>71</v>
      </c>
      <c r="G145" t="s">
        <v>478</v>
      </c>
      <c r="I145">
        <v>111</v>
      </c>
      <c r="J145">
        <v>122.3</v>
      </c>
      <c r="K145">
        <v>125.5</v>
      </c>
      <c r="L145">
        <v>127.9</v>
      </c>
      <c r="M145">
        <v>126.22</v>
      </c>
      <c r="N145">
        <v>130.83000000000001</v>
      </c>
      <c r="O145">
        <v>117</v>
      </c>
      <c r="T145">
        <v>1</v>
      </c>
      <c r="U145">
        <v>1</v>
      </c>
      <c r="V145">
        <v>1</v>
      </c>
      <c r="Y145" t="s">
        <v>67</v>
      </c>
      <c r="Z145" t="s">
        <v>68</v>
      </c>
      <c r="AA145" t="s">
        <v>474</v>
      </c>
      <c r="AB145">
        <v>1</v>
      </c>
      <c r="AC145">
        <v>0</v>
      </c>
    </row>
    <row r="146" spans="1:29" x14ac:dyDescent="0.25">
      <c r="A146">
        <v>146</v>
      </c>
      <c r="B146" t="s">
        <v>479</v>
      </c>
      <c r="D146">
        <v>1</v>
      </c>
      <c r="E146" t="s">
        <v>363</v>
      </c>
      <c r="F146" t="s">
        <v>71</v>
      </c>
      <c r="G146" t="s">
        <v>480</v>
      </c>
      <c r="I146">
        <v>181.95</v>
      </c>
      <c r="J146">
        <v>190.78</v>
      </c>
      <c r="K146">
        <v>201.3</v>
      </c>
      <c r="L146">
        <v>204.1</v>
      </c>
      <c r="M146">
        <v>208.88</v>
      </c>
      <c r="N146">
        <v>238.92</v>
      </c>
      <c r="O146">
        <v>189</v>
      </c>
      <c r="T146">
        <v>1</v>
      </c>
      <c r="U146">
        <v>1</v>
      </c>
      <c r="V146">
        <v>1</v>
      </c>
      <c r="Y146" t="s">
        <v>67</v>
      </c>
      <c r="Z146" t="s">
        <v>68</v>
      </c>
      <c r="AA146" t="s">
        <v>474</v>
      </c>
      <c r="AB146">
        <v>1</v>
      </c>
      <c r="AC146">
        <v>0</v>
      </c>
    </row>
    <row r="147" spans="1:29" x14ac:dyDescent="0.25">
      <c r="A147">
        <v>147</v>
      </c>
      <c r="B147" t="s">
        <v>481</v>
      </c>
      <c r="D147">
        <v>1</v>
      </c>
      <c r="E147" t="s">
        <v>363</v>
      </c>
      <c r="F147" t="s">
        <v>71</v>
      </c>
      <c r="G147" t="s">
        <v>482</v>
      </c>
      <c r="I147">
        <v>173.66</v>
      </c>
      <c r="J147">
        <v>176.95</v>
      </c>
      <c r="K147">
        <v>186.9</v>
      </c>
      <c r="L147">
        <v>180.2</v>
      </c>
      <c r="M147">
        <v>207.84</v>
      </c>
      <c r="N147">
        <v>209.5</v>
      </c>
      <c r="O147">
        <v>178</v>
      </c>
      <c r="T147">
        <v>1</v>
      </c>
      <c r="U147">
        <v>1</v>
      </c>
      <c r="V147">
        <v>1</v>
      </c>
      <c r="Y147" t="s">
        <v>67</v>
      </c>
      <c r="Z147" t="s">
        <v>68</v>
      </c>
      <c r="AA147" t="s">
        <v>474</v>
      </c>
      <c r="AB147">
        <v>2</v>
      </c>
      <c r="AC147">
        <v>0</v>
      </c>
    </row>
    <row r="148" spans="1:29" x14ac:dyDescent="0.25">
      <c r="A148">
        <v>148</v>
      </c>
      <c r="B148" t="s">
        <v>483</v>
      </c>
      <c r="D148">
        <v>1</v>
      </c>
      <c r="E148" t="s">
        <v>363</v>
      </c>
      <c r="F148" t="s">
        <v>71</v>
      </c>
      <c r="G148" t="s">
        <v>484</v>
      </c>
      <c r="I148">
        <v>226.14</v>
      </c>
      <c r="J148">
        <v>225.11</v>
      </c>
      <c r="K148">
        <v>236.9</v>
      </c>
      <c r="L148">
        <v>234.2</v>
      </c>
      <c r="M148">
        <v>237.73</v>
      </c>
      <c r="N148">
        <v>258.10000000000002</v>
      </c>
      <c r="O148">
        <v>228</v>
      </c>
      <c r="T148">
        <v>1</v>
      </c>
      <c r="U148">
        <v>1</v>
      </c>
      <c r="V148">
        <v>1</v>
      </c>
      <c r="Y148" t="s">
        <v>67</v>
      </c>
      <c r="Z148" t="s">
        <v>68</v>
      </c>
      <c r="AA148" t="s">
        <v>474</v>
      </c>
      <c r="AB148">
        <v>2</v>
      </c>
      <c r="AC148">
        <v>1</v>
      </c>
    </row>
    <row r="149" spans="1:29" x14ac:dyDescent="0.25">
      <c r="A149">
        <v>149</v>
      </c>
      <c r="B149" t="s">
        <v>485</v>
      </c>
      <c r="D149">
        <v>1</v>
      </c>
      <c r="E149" t="s">
        <v>363</v>
      </c>
      <c r="F149" t="s">
        <v>71</v>
      </c>
      <c r="G149" t="s">
        <v>486</v>
      </c>
      <c r="I149">
        <v>241.4</v>
      </c>
      <c r="J149">
        <v>237</v>
      </c>
      <c r="K149">
        <v>245.8</v>
      </c>
      <c r="L149">
        <v>225.5</v>
      </c>
      <c r="M149">
        <v>250.1</v>
      </c>
      <c r="N149">
        <v>266.73</v>
      </c>
      <c r="O149">
        <v>245</v>
      </c>
      <c r="T149">
        <v>1</v>
      </c>
      <c r="U149">
        <v>1</v>
      </c>
      <c r="V149">
        <v>1</v>
      </c>
      <c r="Y149" t="s">
        <v>67</v>
      </c>
      <c r="Z149" t="s">
        <v>68</v>
      </c>
      <c r="AA149" t="s">
        <v>474</v>
      </c>
      <c r="AB149">
        <v>1</v>
      </c>
      <c r="AC149">
        <v>0</v>
      </c>
    </row>
    <row r="150" spans="1:29" x14ac:dyDescent="0.25">
      <c r="A150">
        <v>150</v>
      </c>
      <c r="B150" t="s">
        <v>487</v>
      </c>
      <c r="D150">
        <v>1</v>
      </c>
      <c r="E150" t="s">
        <v>363</v>
      </c>
      <c r="F150" t="s">
        <v>71</v>
      </c>
      <c r="G150" t="s">
        <v>488</v>
      </c>
      <c r="I150">
        <v>199.51</v>
      </c>
      <c r="J150">
        <v>218.71</v>
      </c>
      <c r="K150">
        <v>229.1</v>
      </c>
      <c r="L150">
        <v>233.3</v>
      </c>
      <c r="M150">
        <v>250.27</v>
      </c>
      <c r="N150">
        <v>239.33</v>
      </c>
      <c r="O150">
        <v>207</v>
      </c>
      <c r="T150">
        <v>1</v>
      </c>
      <c r="U150">
        <v>1</v>
      </c>
      <c r="V150">
        <v>1</v>
      </c>
      <c r="Y150" t="s">
        <v>67</v>
      </c>
      <c r="Z150" t="s">
        <v>68</v>
      </c>
      <c r="AA150" t="s">
        <v>474</v>
      </c>
      <c r="AB150">
        <v>3</v>
      </c>
      <c r="AC150">
        <v>0</v>
      </c>
    </row>
    <row r="151" spans="1:29" x14ac:dyDescent="0.25">
      <c r="A151">
        <v>151</v>
      </c>
      <c r="B151" t="s">
        <v>489</v>
      </c>
      <c r="D151">
        <v>1</v>
      </c>
      <c r="E151" t="s">
        <v>363</v>
      </c>
      <c r="F151" t="s">
        <v>71</v>
      </c>
      <c r="G151" t="s">
        <v>490</v>
      </c>
      <c r="I151">
        <v>155.12</v>
      </c>
      <c r="J151">
        <v>161.1</v>
      </c>
      <c r="K151">
        <v>182.1</v>
      </c>
      <c r="L151">
        <v>184.9</v>
      </c>
      <c r="M151">
        <v>187.43</v>
      </c>
      <c r="N151">
        <v>196.47</v>
      </c>
      <c r="O151">
        <v>167</v>
      </c>
      <c r="T151">
        <v>1</v>
      </c>
      <c r="U151">
        <v>1</v>
      </c>
      <c r="V151">
        <v>1</v>
      </c>
      <c r="Y151" t="s">
        <v>67</v>
      </c>
      <c r="Z151" t="s">
        <v>68</v>
      </c>
      <c r="AA151" t="s">
        <v>474</v>
      </c>
      <c r="AB151">
        <v>1</v>
      </c>
      <c r="AC151">
        <v>0</v>
      </c>
    </row>
    <row r="152" spans="1:29" x14ac:dyDescent="0.25">
      <c r="A152">
        <v>152</v>
      </c>
      <c r="B152" t="s">
        <v>491</v>
      </c>
      <c r="D152">
        <v>1</v>
      </c>
      <c r="E152" t="s">
        <v>363</v>
      </c>
      <c r="F152" t="s">
        <v>71</v>
      </c>
      <c r="G152" t="s">
        <v>492</v>
      </c>
      <c r="I152">
        <v>239.67</v>
      </c>
      <c r="J152">
        <v>260.31</v>
      </c>
      <c r="K152">
        <v>280.10000000000002</v>
      </c>
      <c r="L152">
        <v>282.60000000000002</v>
      </c>
      <c r="M152">
        <v>300.45999999999998</v>
      </c>
      <c r="N152">
        <v>317.67</v>
      </c>
      <c r="O152">
        <v>274</v>
      </c>
      <c r="T152">
        <v>1</v>
      </c>
      <c r="U152">
        <v>1</v>
      </c>
      <c r="V152">
        <v>1</v>
      </c>
      <c r="Y152" t="s">
        <v>67</v>
      </c>
      <c r="Z152" t="s">
        <v>68</v>
      </c>
      <c r="AA152" t="s">
        <v>474</v>
      </c>
      <c r="AB152">
        <v>4</v>
      </c>
      <c r="AC152">
        <v>1</v>
      </c>
    </row>
    <row r="153" spans="1:29" x14ac:dyDescent="0.25">
      <c r="A153">
        <v>153</v>
      </c>
      <c r="B153" t="s">
        <v>493</v>
      </c>
      <c r="D153">
        <v>1</v>
      </c>
      <c r="E153" t="s">
        <v>363</v>
      </c>
      <c r="F153" t="s">
        <v>71</v>
      </c>
      <c r="G153" t="s">
        <v>494</v>
      </c>
      <c r="I153">
        <v>459.31</v>
      </c>
      <c r="J153">
        <v>475.15</v>
      </c>
      <c r="K153">
        <v>517.4</v>
      </c>
      <c r="L153">
        <v>516.29999999999995</v>
      </c>
      <c r="M153">
        <v>567.92999999999995</v>
      </c>
      <c r="N153">
        <v>594.22</v>
      </c>
      <c r="O153">
        <v>492</v>
      </c>
      <c r="T153">
        <v>1</v>
      </c>
      <c r="U153">
        <v>1</v>
      </c>
      <c r="V153">
        <v>1</v>
      </c>
      <c r="Y153" t="s">
        <v>67</v>
      </c>
      <c r="Z153" t="s">
        <v>68</v>
      </c>
      <c r="AA153" t="s">
        <v>474</v>
      </c>
      <c r="AB153">
        <v>2</v>
      </c>
      <c r="AC153">
        <v>0</v>
      </c>
    </row>
    <row r="154" spans="1:29" x14ac:dyDescent="0.25">
      <c r="A154">
        <v>154</v>
      </c>
      <c r="B154" t="s">
        <v>495</v>
      </c>
      <c r="D154">
        <v>1</v>
      </c>
      <c r="E154" t="s">
        <v>363</v>
      </c>
      <c r="F154" t="s">
        <v>71</v>
      </c>
      <c r="G154" t="s">
        <v>496</v>
      </c>
      <c r="I154">
        <v>410.55</v>
      </c>
      <c r="J154">
        <v>427.47</v>
      </c>
      <c r="K154">
        <v>469.4</v>
      </c>
      <c r="L154">
        <v>473.1</v>
      </c>
      <c r="M154">
        <v>505.88</v>
      </c>
      <c r="N154">
        <v>561.05999999999995</v>
      </c>
      <c r="O154">
        <v>423</v>
      </c>
      <c r="T154">
        <v>1</v>
      </c>
      <c r="U154">
        <v>1</v>
      </c>
      <c r="V154">
        <v>1</v>
      </c>
      <c r="Y154" t="s">
        <v>67</v>
      </c>
      <c r="Z154" t="s">
        <v>68</v>
      </c>
      <c r="AA154" t="s">
        <v>474</v>
      </c>
      <c r="AB154">
        <v>2</v>
      </c>
      <c r="AC154">
        <v>0</v>
      </c>
    </row>
    <row r="155" spans="1:29" x14ac:dyDescent="0.25">
      <c r="A155">
        <v>155</v>
      </c>
      <c r="B155" t="s">
        <v>497</v>
      </c>
      <c r="D155">
        <v>1</v>
      </c>
      <c r="E155" t="s">
        <v>363</v>
      </c>
      <c r="F155" t="s">
        <v>71</v>
      </c>
      <c r="G155" t="s">
        <v>498</v>
      </c>
      <c r="I155">
        <v>143.66</v>
      </c>
      <c r="J155">
        <v>151.13</v>
      </c>
      <c r="K155">
        <v>169.9</v>
      </c>
      <c r="L155">
        <v>169.3</v>
      </c>
      <c r="M155">
        <v>179.16</v>
      </c>
      <c r="N155">
        <v>189.84</v>
      </c>
      <c r="O155">
        <v>149</v>
      </c>
      <c r="T155">
        <v>1</v>
      </c>
      <c r="U155">
        <v>1</v>
      </c>
      <c r="V155">
        <v>1</v>
      </c>
      <c r="Y155" t="s">
        <v>67</v>
      </c>
      <c r="Z155" t="s">
        <v>68</v>
      </c>
      <c r="AA155" t="s">
        <v>474</v>
      </c>
      <c r="AB155">
        <v>1</v>
      </c>
      <c r="AC155">
        <v>0</v>
      </c>
    </row>
    <row r="156" spans="1:29" x14ac:dyDescent="0.25">
      <c r="A156">
        <v>156</v>
      </c>
      <c r="B156" t="s">
        <v>499</v>
      </c>
      <c r="D156">
        <v>1</v>
      </c>
      <c r="E156" t="s">
        <v>363</v>
      </c>
      <c r="F156" t="s">
        <v>71</v>
      </c>
      <c r="G156" t="s">
        <v>500</v>
      </c>
      <c r="I156">
        <v>171.23</v>
      </c>
      <c r="J156">
        <v>189.62</v>
      </c>
      <c r="K156">
        <v>190.4</v>
      </c>
      <c r="L156">
        <v>199.7</v>
      </c>
      <c r="M156">
        <v>215.23</v>
      </c>
      <c r="N156">
        <v>220.58</v>
      </c>
      <c r="O156">
        <v>177</v>
      </c>
      <c r="T156">
        <v>1</v>
      </c>
      <c r="U156">
        <v>1</v>
      </c>
      <c r="V156">
        <v>1</v>
      </c>
      <c r="Y156" t="s">
        <v>67</v>
      </c>
      <c r="Z156" t="s">
        <v>68</v>
      </c>
      <c r="AA156" t="s">
        <v>474</v>
      </c>
      <c r="AB156">
        <v>2</v>
      </c>
      <c r="AC156">
        <v>0</v>
      </c>
    </row>
    <row r="157" spans="1:29" x14ac:dyDescent="0.25">
      <c r="A157">
        <v>157</v>
      </c>
      <c r="B157" t="s">
        <v>501</v>
      </c>
      <c r="D157">
        <v>1</v>
      </c>
      <c r="E157" t="s">
        <v>363</v>
      </c>
      <c r="F157" t="s">
        <v>71</v>
      </c>
      <c r="G157" t="s">
        <v>502</v>
      </c>
      <c r="I157">
        <v>183.38</v>
      </c>
      <c r="J157">
        <v>204.72</v>
      </c>
      <c r="K157">
        <v>212.6</v>
      </c>
      <c r="L157">
        <v>206.3</v>
      </c>
      <c r="M157">
        <v>211.57</v>
      </c>
      <c r="N157">
        <v>226.49</v>
      </c>
      <c r="O157">
        <v>192</v>
      </c>
      <c r="T157">
        <v>1</v>
      </c>
      <c r="U157">
        <v>1</v>
      </c>
      <c r="V157">
        <v>1</v>
      </c>
      <c r="Y157" t="s">
        <v>67</v>
      </c>
      <c r="Z157" t="s">
        <v>68</v>
      </c>
      <c r="AA157" t="s">
        <v>474</v>
      </c>
      <c r="AB157">
        <v>1</v>
      </c>
      <c r="AC157">
        <v>0</v>
      </c>
    </row>
    <row r="158" spans="1:29" x14ac:dyDescent="0.25">
      <c r="A158">
        <v>158</v>
      </c>
      <c r="B158" t="s">
        <v>503</v>
      </c>
      <c r="D158">
        <v>1</v>
      </c>
      <c r="E158" t="s">
        <v>363</v>
      </c>
      <c r="F158" t="s">
        <v>71</v>
      </c>
      <c r="G158" t="s">
        <v>504</v>
      </c>
      <c r="I158">
        <v>236.52</v>
      </c>
      <c r="J158">
        <v>243.44</v>
      </c>
      <c r="K158">
        <v>248.8</v>
      </c>
      <c r="L158">
        <v>258.39999999999998</v>
      </c>
      <c r="M158">
        <v>269.51</v>
      </c>
      <c r="N158">
        <v>285.74</v>
      </c>
      <c r="O158">
        <v>246</v>
      </c>
      <c r="T158">
        <v>1</v>
      </c>
      <c r="U158">
        <v>1</v>
      </c>
      <c r="V158">
        <v>1</v>
      </c>
      <c r="Y158" t="s">
        <v>67</v>
      </c>
      <c r="Z158" t="s">
        <v>68</v>
      </c>
      <c r="AA158" t="s">
        <v>474</v>
      </c>
      <c r="AB158">
        <v>3</v>
      </c>
      <c r="AC158">
        <v>1</v>
      </c>
    </row>
    <row r="159" spans="1:29" x14ac:dyDescent="0.25">
      <c r="A159">
        <v>159</v>
      </c>
      <c r="B159" t="s">
        <v>505</v>
      </c>
      <c r="D159">
        <v>1</v>
      </c>
      <c r="E159" t="s">
        <v>363</v>
      </c>
      <c r="F159" t="s">
        <v>71</v>
      </c>
      <c r="G159" t="s">
        <v>506</v>
      </c>
      <c r="I159">
        <v>181.08</v>
      </c>
      <c r="J159">
        <v>201.75</v>
      </c>
      <c r="K159">
        <v>220.4</v>
      </c>
      <c r="L159">
        <v>215.3</v>
      </c>
      <c r="M159">
        <v>230.78</v>
      </c>
      <c r="N159">
        <v>238.31</v>
      </c>
      <c r="O159">
        <v>257</v>
      </c>
      <c r="T159">
        <v>1</v>
      </c>
      <c r="U159">
        <v>1</v>
      </c>
      <c r="V159">
        <v>1</v>
      </c>
      <c r="Y159" t="s">
        <v>67</v>
      </c>
      <c r="Z159" t="s">
        <v>68</v>
      </c>
      <c r="AA159" t="s">
        <v>474</v>
      </c>
      <c r="AB159">
        <v>3</v>
      </c>
      <c r="AC159">
        <v>0</v>
      </c>
    </row>
    <row r="160" spans="1:29" x14ac:dyDescent="0.25">
      <c r="A160">
        <v>160</v>
      </c>
      <c r="B160" t="s">
        <v>507</v>
      </c>
      <c r="D160">
        <v>1</v>
      </c>
      <c r="E160" t="s">
        <v>363</v>
      </c>
      <c r="F160" t="s">
        <v>71</v>
      </c>
      <c r="G160" t="s">
        <v>508</v>
      </c>
      <c r="I160">
        <v>141.31</v>
      </c>
      <c r="J160">
        <v>160.41</v>
      </c>
      <c r="K160">
        <v>171.7</v>
      </c>
      <c r="L160">
        <v>175.2</v>
      </c>
      <c r="M160">
        <v>179.86</v>
      </c>
      <c r="N160">
        <v>189.92</v>
      </c>
      <c r="O160">
        <v>162</v>
      </c>
      <c r="T160">
        <v>1</v>
      </c>
      <c r="U160">
        <v>1</v>
      </c>
      <c r="V160">
        <v>1</v>
      </c>
      <c r="Y160" t="s">
        <v>67</v>
      </c>
      <c r="Z160" t="s">
        <v>68</v>
      </c>
      <c r="AA160" t="s">
        <v>474</v>
      </c>
      <c r="AB160">
        <v>2</v>
      </c>
      <c r="AC160">
        <v>0</v>
      </c>
    </row>
    <row r="161" spans="1:29" x14ac:dyDescent="0.25">
      <c r="A161">
        <v>161</v>
      </c>
      <c r="B161" t="s">
        <v>509</v>
      </c>
      <c r="D161">
        <v>1</v>
      </c>
      <c r="E161" t="s">
        <v>363</v>
      </c>
      <c r="F161" t="s">
        <v>71</v>
      </c>
      <c r="G161" t="s">
        <v>510</v>
      </c>
      <c r="I161">
        <v>732.01</v>
      </c>
      <c r="J161">
        <v>761.9</v>
      </c>
      <c r="K161">
        <v>808.4</v>
      </c>
      <c r="L161">
        <v>822.5</v>
      </c>
      <c r="M161">
        <v>898.64</v>
      </c>
      <c r="N161">
        <v>947.72</v>
      </c>
      <c r="O161">
        <v>767</v>
      </c>
      <c r="T161">
        <v>1</v>
      </c>
      <c r="U161">
        <v>1</v>
      </c>
      <c r="V161">
        <v>1</v>
      </c>
      <c r="Y161" t="s">
        <v>67</v>
      </c>
      <c r="Z161" t="s">
        <v>68</v>
      </c>
      <c r="AA161" t="s">
        <v>474</v>
      </c>
      <c r="AB161">
        <v>3</v>
      </c>
      <c r="AC161">
        <v>0</v>
      </c>
    </row>
    <row r="162" spans="1:29" x14ac:dyDescent="0.25">
      <c r="A162">
        <v>162</v>
      </c>
      <c r="B162" t="s">
        <v>511</v>
      </c>
      <c r="D162">
        <v>1</v>
      </c>
      <c r="E162" t="s">
        <v>363</v>
      </c>
      <c r="F162" t="s">
        <v>71</v>
      </c>
      <c r="G162" t="s">
        <v>512</v>
      </c>
      <c r="I162">
        <v>165.54</v>
      </c>
      <c r="J162">
        <v>172.84</v>
      </c>
      <c r="K162">
        <v>188</v>
      </c>
      <c r="L162">
        <v>190.4</v>
      </c>
      <c r="M162">
        <v>196.46</v>
      </c>
      <c r="N162">
        <v>206.53</v>
      </c>
      <c r="O162">
        <v>168</v>
      </c>
      <c r="T162">
        <v>1</v>
      </c>
      <c r="U162">
        <v>1</v>
      </c>
      <c r="V162">
        <v>1</v>
      </c>
      <c r="Y162" t="s">
        <v>67</v>
      </c>
      <c r="Z162" t="s">
        <v>68</v>
      </c>
      <c r="AA162" t="s">
        <v>474</v>
      </c>
      <c r="AB162">
        <v>3</v>
      </c>
      <c r="AC162">
        <v>0</v>
      </c>
    </row>
    <row r="163" spans="1:29" x14ac:dyDescent="0.25">
      <c r="A163">
        <v>163</v>
      </c>
      <c r="B163" t="s">
        <v>513</v>
      </c>
      <c r="D163">
        <v>1</v>
      </c>
      <c r="E163" t="s">
        <v>363</v>
      </c>
      <c r="F163" t="s">
        <v>71</v>
      </c>
      <c r="G163" t="s">
        <v>514</v>
      </c>
      <c r="I163">
        <v>210.78</v>
      </c>
      <c r="J163">
        <v>235.13</v>
      </c>
      <c r="K163">
        <v>259.60000000000002</v>
      </c>
      <c r="L163">
        <v>279.2</v>
      </c>
      <c r="M163">
        <v>305.19</v>
      </c>
      <c r="N163">
        <v>315.88</v>
      </c>
      <c r="O163">
        <v>223</v>
      </c>
      <c r="T163">
        <v>1</v>
      </c>
      <c r="U163">
        <v>1</v>
      </c>
      <c r="V163">
        <v>1</v>
      </c>
      <c r="Y163" t="s">
        <v>67</v>
      </c>
      <c r="Z163" t="s">
        <v>68</v>
      </c>
      <c r="AA163" t="s">
        <v>474</v>
      </c>
      <c r="AB163">
        <v>2</v>
      </c>
      <c r="AC163">
        <v>0</v>
      </c>
    </row>
    <row r="164" spans="1:29" x14ac:dyDescent="0.25">
      <c r="A164">
        <v>164</v>
      </c>
      <c r="B164" t="s">
        <v>515</v>
      </c>
      <c r="D164">
        <v>1</v>
      </c>
      <c r="E164" t="s">
        <v>105</v>
      </c>
      <c r="F164" t="s">
        <v>106</v>
      </c>
      <c r="G164" t="s">
        <v>516</v>
      </c>
      <c r="I164">
        <v>1311.75</v>
      </c>
      <c r="J164">
        <v>1375.9</v>
      </c>
      <c r="K164">
        <v>1446.1</v>
      </c>
      <c r="L164">
        <v>1524.9</v>
      </c>
      <c r="M164">
        <v>1604.65</v>
      </c>
      <c r="N164">
        <v>1641.24</v>
      </c>
      <c r="O164">
        <v>1849</v>
      </c>
      <c r="Q164">
        <v>1</v>
      </c>
      <c r="T164">
        <v>1</v>
      </c>
      <c r="U164">
        <v>1</v>
      </c>
      <c r="V164">
        <v>1</v>
      </c>
      <c r="Y164" t="s">
        <v>108</v>
      </c>
      <c r="Z164" t="s">
        <v>55</v>
      </c>
      <c r="AA164" t="s">
        <v>109</v>
      </c>
      <c r="AB164">
        <v>0</v>
      </c>
      <c r="AC164">
        <v>0</v>
      </c>
    </row>
    <row r="165" spans="1:29" x14ac:dyDescent="0.25">
      <c r="A165">
        <v>165</v>
      </c>
      <c r="B165" t="s">
        <v>517</v>
      </c>
      <c r="D165">
        <v>1</v>
      </c>
      <c r="E165" t="s">
        <v>80</v>
      </c>
      <c r="F165" t="s">
        <v>52</v>
      </c>
      <c r="G165" t="s">
        <v>518</v>
      </c>
      <c r="I165">
        <v>8.8800000000000008</v>
      </c>
      <c r="J165">
        <v>9.8800000000000008</v>
      </c>
      <c r="K165">
        <v>9</v>
      </c>
      <c r="L165">
        <v>9</v>
      </c>
      <c r="M165">
        <v>12.12</v>
      </c>
      <c r="N165">
        <v>10</v>
      </c>
      <c r="O165">
        <v>8</v>
      </c>
      <c r="T165">
        <v>1</v>
      </c>
      <c r="U165">
        <v>1</v>
      </c>
      <c r="V165">
        <v>1</v>
      </c>
      <c r="Y165" t="s">
        <v>82</v>
      </c>
      <c r="Z165" t="s">
        <v>68</v>
      </c>
      <c r="AA165" t="s">
        <v>519</v>
      </c>
      <c r="AB165">
        <v>0</v>
      </c>
      <c r="AC165">
        <v>0</v>
      </c>
    </row>
    <row r="166" spans="1:29" x14ac:dyDescent="0.25">
      <c r="A166">
        <v>166</v>
      </c>
      <c r="B166" t="s">
        <v>520</v>
      </c>
      <c r="D166">
        <v>1</v>
      </c>
      <c r="E166" t="s">
        <v>521</v>
      </c>
      <c r="F166" t="s">
        <v>85</v>
      </c>
      <c r="G166" t="s">
        <v>522</v>
      </c>
      <c r="I166">
        <v>7326.96</v>
      </c>
      <c r="J166">
        <v>6571.31</v>
      </c>
      <c r="K166">
        <v>5193.1000000000004</v>
      </c>
      <c r="L166">
        <v>5106.6000000000004</v>
      </c>
      <c r="M166">
        <v>4539.41</v>
      </c>
      <c r="N166">
        <v>4489.8999999999996</v>
      </c>
      <c r="O166">
        <v>8199</v>
      </c>
      <c r="T166">
        <v>1</v>
      </c>
      <c r="U166">
        <v>1</v>
      </c>
      <c r="V166">
        <v>1</v>
      </c>
      <c r="Y166" t="s">
        <v>126</v>
      </c>
      <c r="Z166" t="s">
        <v>68</v>
      </c>
      <c r="AA166" t="s">
        <v>523</v>
      </c>
      <c r="AB166">
        <v>0</v>
      </c>
      <c r="AC166">
        <v>1</v>
      </c>
    </row>
    <row r="167" spans="1:29" x14ac:dyDescent="0.25">
      <c r="A167">
        <v>167</v>
      </c>
      <c r="B167" t="s">
        <v>524</v>
      </c>
      <c r="D167">
        <v>1</v>
      </c>
      <c r="E167" t="s">
        <v>105</v>
      </c>
      <c r="F167" t="s">
        <v>106</v>
      </c>
      <c r="G167" t="s">
        <v>525</v>
      </c>
      <c r="I167">
        <v>872.68</v>
      </c>
      <c r="J167">
        <v>888.68</v>
      </c>
      <c r="K167">
        <v>879.1</v>
      </c>
      <c r="L167">
        <v>914.5</v>
      </c>
      <c r="M167">
        <v>928.1</v>
      </c>
      <c r="N167">
        <v>937.1</v>
      </c>
      <c r="O167">
        <v>1067</v>
      </c>
      <c r="Q167">
        <v>1</v>
      </c>
      <c r="T167">
        <v>1</v>
      </c>
      <c r="U167">
        <v>1</v>
      </c>
      <c r="V167">
        <v>1</v>
      </c>
      <c r="Y167" t="s">
        <v>108</v>
      </c>
      <c r="Z167" t="s">
        <v>55</v>
      </c>
      <c r="AA167" t="s">
        <v>109</v>
      </c>
      <c r="AB167">
        <v>0</v>
      </c>
      <c r="AC167">
        <v>0</v>
      </c>
    </row>
    <row r="168" spans="1:29" x14ac:dyDescent="0.25">
      <c r="A168">
        <v>168</v>
      </c>
      <c r="B168" t="s">
        <v>526</v>
      </c>
      <c r="D168">
        <v>1</v>
      </c>
      <c r="E168" t="s">
        <v>359</v>
      </c>
      <c r="F168" t="s">
        <v>233</v>
      </c>
      <c r="G168" t="s">
        <v>527</v>
      </c>
      <c r="I168">
        <v>124.23</v>
      </c>
      <c r="J168">
        <v>125.82</v>
      </c>
      <c r="K168">
        <v>120.3</v>
      </c>
      <c r="L168">
        <v>129.6</v>
      </c>
      <c r="M168">
        <v>113.08</v>
      </c>
      <c r="N168">
        <v>125.71</v>
      </c>
      <c r="O168">
        <v>140</v>
      </c>
      <c r="T168">
        <v>1</v>
      </c>
      <c r="U168">
        <v>1</v>
      </c>
      <c r="V168">
        <v>1</v>
      </c>
      <c r="Y168" t="s">
        <v>235</v>
      </c>
      <c r="Z168" t="s">
        <v>68</v>
      </c>
      <c r="AA168" t="s">
        <v>528</v>
      </c>
      <c r="AB168">
        <v>0</v>
      </c>
      <c r="AC168">
        <v>0</v>
      </c>
    </row>
    <row r="169" spans="1:29" x14ac:dyDescent="0.25">
      <c r="A169">
        <v>169</v>
      </c>
      <c r="B169" t="s">
        <v>529</v>
      </c>
      <c r="D169">
        <v>1</v>
      </c>
      <c r="E169" t="s">
        <v>530</v>
      </c>
      <c r="F169" t="s">
        <v>85</v>
      </c>
      <c r="G169" t="s">
        <v>531</v>
      </c>
      <c r="I169">
        <v>55.83</v>
      </c>
      <c r="J169">
        <v>49.3</v>
      </c>
      <c r="K169">
        <v>44.9</v>
      </c>
      <c r="L169">
        <v>44.6</v>
      </c>
      <c r="M169">
        <v>41.4</v>
      </c>
      <c r="N169">
        <v>33.6</v>
      </c>
      <c r="O169">
        <v>62</v>
      </c>
      <c r="T169">
        <v>1</v>
      </c>
      <c r="U169">
        <v>1</v>
      </c>
      <c r="V169">
        <v>1</v>
      </c>
      <c r="Y169" t="s">
        <v>60</v>
      </c>
      <c r="Z169" t="s">
        <v>68</v>
      </c>
      <c r="AA169" t="s">
        <v>532</v>
      </c>
      <c r="AB169">
        <v>0</v>
      </c>
      <c r="AC169">
        <v>1</v>
      </c>
    </row>
    <row r="170" spans="1:29" x14ac:dyDescent="0.25">
      <c r="A170">
        <v>170</v>
      </c>
      <c r="B170" t="s">
        <v>533</v>
      </c>
      <c r="C170" t="s">
        <v>534</v>
      </c>
      <c r="D170">
        <v>1</v>
      </c>
      <c r="E170" t="s">
        <v>535</v>
      </c>
      <c r="F170" t="s">
        <v>85</v>
      </c>
      <c r="G170" t="s">
        <v>536</v>
      </c>
      <c r="I170">
        <v>14.6</v>
      </c>
      <c r="J170">
        <v>13.5</v>
      </c>
      <c r="K170">
        <v>13.7</v>
      </c>
      <c r="L170">
        <v>19.3</v>
      </c>
      <c r="M170">
        <v>24.9</v>
      </c>
      <c r="N170">
        <v>34.450000000000003</v>
      </c>
      <c r="O170">
        <v>14</v>
      </c>
      <c r="T170">
        <v>1</v>
      </c>
      <c r="U170">
        <v>1</v>
      </c>
      <c r="V170">
        <v>1</v>
      </c>
      <c r="Y170" t="s">
        <v>60</v>
      </c>
      <c r="Z170" t="s">
        <v>68</v>
      </c>
      <c r="AA170" t="s">
        <v>537</v>
      </c>
      <c r="AB170">
        <v>0</v>
      </c>
      <c r="AC170">
        <v>0</v>
      </c>
    </row>
    <row r="171" spans="1:29" x14ac:dyDescent="0.25">
      <c r="A171">
        <v>171</v>
      </c>
      <c r="B171" t="s">
        <v>538</v>
      </c>
      <c r="D171">
        <v>1</v>
      </c>
      <c r="E171" t="s">
        <v>359</v>
      </c>
      <c r="F171" t="s">
        <v>233</v>
      </c>
      <c r="G171" t="s">
        <v>539</v>
      </c>
      <c r="I171">
        <v>9.8000000000000007</v>
      </c>
      <c r="J171">
        <v>10.5</v>
      </c>
      <c r="K171">
        <v>13</v>
      </c>
      <c r="L171">
        <v>11.1</v>
      </c>
      <c r="M171">
        <v>12.73</v>
      </c>
      <c r="N171">
        <v>13.4</v>
      </c>
      <c r="O171">
        <v>12</v>
      </c>
      <c r="T171">
        <v>1</v>
      </c>
      <c r="U171">
        <v>1</v>
      </c>
      <c r="V171">
        <v>1</v>
      </c>
      <c r="Y171" t="s">
        <v>235</v>
      </c>
      <c r="Z171" t="s">
        <v>68</v>
      </c>
      <c r="AA171" t="s">
        <v>540</v>
      </c>
      <c r="AB171">
        <v>0</v>
      </c>
      <c r="AC171">
        <v>0</v>
      </c>
    </row>
    <row r="172" spans="1:29" x14ac:dyDescent="0.25">
      <c r="A172">
        <v>172</v>
      </c>
      <c r="B172" t="s">
        <v>541</v>
      </c>
      <c r="D172">
        <v>1</v>
      </c>
      <c r="E172" t="s">
        <v>542</v>
      </c>
      <c r="F172" t="s">
        <v>233</v>
      </c>
      <c r="G172" t="s">
        <v>543</v>
      </c>
      <c r="I172">
        <v>26.7</v>
      </c>
      <c r="J172">
        <v>30.5</v>
      </c>
      <c r="K172">
        <v>31.1</v>
      </c>
      <c r="L172">
        <v>36.1</v>
      </c>
      <c r="M172">
        <v>37.08</v>
      </c>
      <c r="N172">
        <v>37.299999999999997</v>
      </c>
      <c r="O172">
        <v>34</v>
      </c>
      <c r="T172">
        <v>1</v>
      </c>
      <c r="U172">
        <v>1</v>
      </c>
      <c r="V172">
        <v>1</v>
      </c>
      <c r="Y172" t="s">
        <v>235</v>
      </c>
      <c r="Z172" t="s">
        <v>68</v>
      </c>
      <c r="AA172" t="s">
        <v>544</v>
      </c>
      <c r="AB172">
        <v>2</v>
      </c>
      <c r="AC172">
        <v>0</v>
      </c>
    </row>
    <row r="173" spans="1:29" x14ac:dyDescent="0.25">
      <c r="A173">
        <v>173</v>
      </c>
      <c r="B173" t="s">
        <v>545</v>
      </c>
      <c r="C173" t="s">
        <v>546</v>
      </c>
      <c r="D173">
        <v>1</v>
      </c>
      <c r="E173" t="s">
        <v>547</v>
      </c>
      <c r="F173" t="s">
        <v>144</v>
      </c>
      <c r="G173" t="s">
        <v>548</v>
      </c>
      <c r="I173">
        <v>942.12</v>
      </c>
      <c r="J173">
        <v>1027.6300000000001</v>
      </c>
      <c r="K173">
        <v>1037.8</v>
      </c>
      <c r="L173">
        <v>1183.3</v>
      </c>
      <c r="M173">
        <v>1224.4100000000001</v>
      </c>
      <c r="N173">
        <v>1086.31</v>
      </c>
      <c r="O173">
        <v>1025</v>
      </c>
      <c r="T173">
        <v>1</v>
      </c>
      <c r="U173">
        <v>1</v>
      </c>
      <c r="V173">
        <v>1</v>
      </c>
      <c r="Y173" t="s">
        <v>126</v>
      </c>
      <c r="Z173" t="s">
        <v>68</v>
      </c>
      <c r="AA173" t="s">
        <v>549</v>
      </c>
      <c r="AB173">
        <v>1</v>
      </c>
      <c r="AC173">
        <v>0</v>
      </c>
    </row>
    <row r="174" spans="1:29" x14ac:dyDescent="0.25">
      <c r="A174">
        <v>174</v>
      </c>
      <c r="B174" t="s">
        <v>550</v>
      </c>
      <c r="D174">
        <v>1</v>
      </c>
      <c r="E174" t="s">
        <v>359</v>
      </c>
      <c r="F174" t="s">
        <v>233</v>
      </c>
      <c r="G174" t="s">
        <v>551</v>
      </c>
      <c r="I174">
        <v>97.94</v>
      </c>
      <c r="J174">
        <v>97.67</v>
      </c>
      <c r="K174">
        <v>75.2</v>
      </c>
      <c r="L174">
        <v>66.2</v>
      </c>
      <c r="M174">
        <v>74.75</v>
      </c>
      <c r="N174">
        <v>76.5</v>
      </c>
      <c r="O174">
        <v>106</v>
      </c>
      <c r="T174">
        <v>1</v>
      </c>
      <c r="U174">
        <v>1</v>
      </c>
      <c r="V174">
        <v>1</v>
      </c>
      <c r="Y174" t="s">
        <v>235</v>
      </c>
      <c r="Z174" t="s">
        <v>68</v>
      </c>
      <c r="AA174" t="s">
        <v>552</v>
      </c>
      <c r="AB174">
        <v>1</v>
      </c>
      <c r="AC174">
        <v>3</v>
      </c>
    </row>
    <row r="175" spans="1:29" x14ac:dyDescent="0.25">
      <c r="A175">
        <v>175</v>
      </c>
      <c r="B175" t="s">
        <v>553</v>
      </c>
      <c r="C175" t="s">
        <v>554</v>
      </c>
      <c r="D175">
        <v>1</v>
      </c>
      <c r="E175" t="s">
        <v>65</v>
      </c>
      <c r="F175" t="s">
        <v>52</v>
      </c>
      <c r="G175" t="s">
        <v>555</v>
      </c>
      <c r="I175">
        <v>36.75</v>
      </c>
      <c r="J175">
        <v>35</v>
      </c>
      <c r="K175">
        <v>39.5</v>
      </c>
      <c r="L175">
        <v>38.700000000000003</v>
      </c>
      <c r="M175">
        <v>38.799999999999997</v>
      </c>
      <c r="N175">
        <v>40.6</v>
      </c>
      <c r="O175">
        <v>57</v>
      </c>
      <c r="T175">
        <v>1</v>
      </c>
      <c r="U175">
        <v>1</v>
      </c>
      <c r="V175">
        <v>1</v>
      </c>
      <c r="Y175" t="s">
        <v>78</v>
      </c>
      <c r="Z175" t="s">
        <v>68</v>
      </c>
      <c r="AA175" t="s">
        <v>556</v>
      </c>
      <c r="AB175">
        <v>0</v>
      </c>
      <c r="AC175">
        <v>1</v>
      </c>
    </row>
    <row r="176" spans="1:29" x14ac:dyDescent="0.25">
      <c r="A176">
        <v>176</v>
      </c>
      <c r="B176" t="s">
        <v>557</v>
      </c>
      <c r="C176" t="s">
        <v>558</v>
      </c>
      <c r="D176">
        <v>1</v>
      </c>
      <c r="E176" t="s">
        <v>359</v>
      </c>
      <c r="F176" t="s">
        <v>233</v>
      </c>
      <c r="G176" t="s">
        <v>559</v>
      </c>
      <c r="I176">
        <v>73.25</v>
      </c>
      <c r="J176">
        <v>67.27</v>
      </c>
      <c r="K176">
        <v>79.7</v>
      </c>
      <c r="L176">
        <v>79.2</v>
      </c>
      <c r="M176">
        <v>84.9</v>
      </c>
      <c r="N176">
        <v>93.74</v>
      </c>
      <c r="O176">
        <v>68</v>
      </c>
      <c r="T176">
        <v>1</v>
      </c>
      <c r="U176">
        <v>1</v>
      </c>
      <c r="V176">
        <v>1</v>
      </c>
      <c r="Y176" t="s">
        <v>235</v>
      </c>
      <c r="Z176" t="s">
        <v>68</v>
      </c>
      <c r="AA176" t="s">
        <v>560</v>
      </c>
      <c r="AB176">
        <v>0</v>
      </c>
      <c r="AC176">
        <v>0</v>
      </c>
    </row>
    <row r="177" spans="1:29" x14ac:dyDescent="0.25">
      <c r="A177">
        <v>177</v>
      </c>
      <c r="B177" t="s">
        <v>561</v>
      </c>
      <c r="C177" t="s">
        <v>562</v>
      </c>
      <c r="D177">
        <v>1</v>
      </c>
      <c r="E177" t="s">
        <v>469</v>
      </c>
      <c r="F177" t="s">
        <v>165</v>
      </c>
      <c r="G177" t="s">
        <v>563</v>
      </c>
      <c r="I177">
        <v>36.4</v>
      </c>
      <c r="J177">
        <v>40.770000000000003</v>
      </c>
      <c r="K177">
        <v>41.3</v>
      </c>
      <c r="L177">
        <v>41.1</v>
      </c>
      <c r="M177">
        <v>41.83</v>
      </c>
      <c r="N177">
        <v>42.28</v>
      </c>
      <c r="O177">
        <v>40</v>
      </c>
      <c r="T177">
        <v>1</v>
      </c>
      <c r="U177">
        <v>1</v>
      </c>
      <c r="V177">
        <v>1</v>
      </c>
      <c r="Y177" t="s">
        <v>60</v>
      </c>
      <c r="Z177" t="s">
        <v>55</v>
      </c>
      <c r="AA177" t="s">
        <v>564</v>
      </c>
      <c r="AB177">
        <v>0</v>
      </c>
      <c r="AC177">
        <v>1</v>
      </c>
    </row>
    <row r="178" spans="1:29" x14ac:dyDescent="0.25">
      <c r="A178">
        <v>178</v>
      </c>
      <c r="B178" t="s">
        <v>565</v>
      </c>
      <c r="C178" t="s">
        <v>566</v>
      </c>
      <c r="D178">
        <v>1</v>
      </c>
      <c r="E178" t="s">
        <v>567</v>
      </c>
      <c r="F178" t="s">
        <v>106</v>
      </c>
      <c r="G178" t="s">
        <v>568</v>
      </c>
      <c r="I178">
        <v>88.57</v>
      </c>
      <c r="J178">
        <v>95.54</v>
      </c>
      <c r="K178">
        <v>106</v>
      </c>
      <c r="L178">
        <v>107.7</v>
      </c>
      <c r="M178">
        <v>121.96</v>
      </c>
      <c r="N178">
        <v>126.74</v>
      </c>
      <c r="O178">
        <v>99</v>
      </c>
      <c r="T178">
        <v>1</v>
      </c>
      <c r="U178">
        <v>1</v>
      </c>
      <c r="V178">
        <v>1</v>
      </c>
      <c r="Y178" t="s">
        <v>108</v>
      </c>
      <c r="Z178" t="s">
        <v>68</v>
      </c>
      <c r="AA178" t="s">
        <v>569</v>
      </c>
      <c r="AB178">
        <v>0</v>
      </c>
      <c r="AC178">
        <v>3</v>
      </c>
    </row>
    <row r="179" spans="1:29" x14ac:dyDescent="0.25">
      <c r="A179">
        <v>179</v>
      </c>
      <c r="B179" t="s">
        <v>1048</v>
      </c>
      <c r="C179" t="s">
        <v>570</v>
      </c>
      <c r="D179">
        <v>1</v>
      </c>
      <c r="E179" t="s">
        <v>105</v>
      </c>
      <c r="F179" t="s">
        <v>106</v>
      </c>
      <c r="G179" t="s">
        <v>571</v>
      </c>
      <c r="I179">
        <v>796.21</v>
      </c>
      <c r="J179">
        <v>813.78</v>
      </c>
      <c r="K179">
        <v>873.6</v>
      </c>
      <c r="L179">
        <v>915.5</v>
      </c>
      <c r="M179">
        <v>921.19</v>
      </c>
      <c r="N179">
        <v>933.2</v>
      </c>
      <c r="O179">
        <v>100</v>
      </c>
      <c r="Q179">
        <v>1</v>
      </c>
      <c r="T179">
        <v>1</v>
      </c>
      <c r="U179">
        <v>1</v>
      </c>
      <c r="V179">
        <v>1</v>
      </c>
      <c r="Y179" t="s">
        <v>108</v>
      </c>
      <c r="Z179" t="s">
        <v>55</v>
      </c>
      <c r="AA179" t="s">
        <v>109</v>
      </c>
      <c r="AB179">
        <v>0</v>
      </c>
      <c r="AC179">
        <v>0</v>
      </c>
    </row>
    <row r="180" spans="1:29" x14ac:dyDescent="0.25">
      <c r="A180">
        <v>180</v>
      </c>
      <c r="B180" t="s">
        <v>572</v>
      </c>
      <c r="D180">
        <v>1</v>
      </c>
      <c r="E180" t="s">
        <v>359</v>
      </c>
      <c r="F180" t="s">
        <v>233</v>
      </c>
      <c r="G180" t="s">
        <v>573</v>
      </c>
      <c r="I180">
        <v>135.72999999999999</v>
      </c>
      <c r="J180">
        <v>116.53</v>
      </c>
      <c r="K180">
        <v>152.80000000000001</v>
      </c>
      <c r="L180">
        <v>131.30000000000001</v>
      </c>
      <c r="M180">
        <v>119.2</v>
      </c>
      <c r="N180">
        <v>121.29</v>
      </c>
      <c r="O180">
        <v>155</v>
      </c>
      <c r="T180">
        <v>1</v>
      </c>
      <c r="U180">
        <v>1</v>
      </c>
      <c r="V180">
        <v>1</v>
      </c>
      <c r="Y180" t="s">
        <v>235</v>
      </c>
      <c r="Z180" t="s">
        <v>68</v>
      </c>
      <c r="AA180" t="s">
        <v>574</v>
      </c>
      <c r="AB180">
        <v>0</v>
      </c>
      <c r="AC180">
        <v>0</v>
      </c>
    </row>
    <row r="181" spans="1:29" x14ac:dyDescent="0.25">
      <c r="A181">
        <v>181</v>
      </c>
      <c r="B181" t="s">
        <v>575</v>
      </c>
      <c r="D181">
        <v>1</v>
      </c>
      <c r="E181" t="s">
        <v>359</v>
      </c>
      <c r="F181" t="s">
        <v>233</v>
      </c>
      <c r="G181" t="s">
        <v>576</v>
      </c>
      <c r="I181">
        <v>229.94</v>
      </c>
      <c r="J181">
        <v>231.93</v>
      </c>
      <c r="K181">
        <v>228.2</v>
      </c>
      <c r="L181">
        <v>223.5</v>
      </c>
      <c r="M181">
        <v>210.44</v>
      </c>
      <c r="N181">
        <v>210.94</v>
      </c>
      <c r="O181">
        <v>245</v>
      </c>
      <c r="T181">
        <v>1</v>
      </c>
      <c r="U181">
        <v>1</v>
      </c>
      <c r="V181">
        <v>1</v>
      </c>
      <c r="Y181" t="s">
        <v>235</v>
      </c>
      <c r="Z181" t="s">
        <v>68</v>
      </c>
      <c r="AA181" t="s">
        <v>577</v>
      </c>
      <c r="AB181">
        <v>0</v>
      </c>
      <c r="AC181">
        <v>0</v>
      </c>
    </row>
    <row r="182" spans="1:29" x14ac:dyDescent="0.25">
      <c r="A182">
        <v>182</v>
      </c>
      <c r="B182" t="s">
        <v>578</v>
      </c>
      <c r="D182">
        <v>1</v>
      </c>
      <c r="E182" t="s">
        <v>383</v>
      </c>
      <c r="F182" t="s">
        <v>223</v>
      </c>
      <c r="G182" t="s">
        <v>579</v>
      </c>
      <c r="I182">
        <v>483.02</v>
      </c>
      <c r="J182">
        <v>500.72</v>
      </c>
      <c r="K182">
        <v>562.9</v>
      </c>
      <c r="L182">
        <v>576.79999999999995</v>
      </c>
      <c r="M182">
        <v>643.35</v>
      </c>
      <c r="N182">
        <v>685.05</v>
      </c>
      <c r="O182">
        <v>519</v>
      </c>
      <c r="T182">
        <v>1</v>
      </c>
      <c r="U182">
        <v>1</v>
      </c>
      <c r="V182">
        <v>1</v>
      </c>
      <c r="Y182" t="s">
        <v>225</v>
      </c>
      <c r="Z182" t="s">
        <v>68</v>
      </c>
      <c r="AA182" t="s">
        <v>580</v>
      </c>
      <c r="AB182">
        <v>0</v>
      </c>
      <c r="AC182">
        <v>2</v>
      </c>
    </row>
    <row r="183" spans="1:29" x14ac:dyDescent="0.25">
      <c r="A183">
        <v>183</v>
      </c>
      <c r="B183" t="s">
        <v>581</v>
      </c>
      <c r="D183">
        <v>1</v>
      </c>
      <c r="E183">
        <v>140</v>
      </c>
      <c r="F183" t="s">
        <v>71</v>
      </c>
      <c r="G183" t="s">
        <v>582</v>
      </c>
      <c r="I183">
        <v>28.7</v>
      </c>
      <c r="J183">
        <v>28.35</v>
      </c>
      <c r="K183">
        <v>31.2</v>
      </c>
      <c r="L183">
        <v>29.5</v>
      </c>
      <c r="M183">
        <v>27.5</v>
      </c>
      <c r="N183">
        <v>30.65</v>
      </c>
      <c r="O183">
        <v>40</v>
      </c>
      <c r="T183">
        <v>1</v>
      </c>
      <c r="U183">
        <v>1</v>
      </c>
      <c r="V183">
        <v>1</v>
      </c>
      <c r="Y183" t="s">
        <v>184</v>
      </c>
      <c r="Z183" t="s">
        <v>68</v>
      </c>
      <c r="AA183" t="s">
        <v>583</v>
      </c>
      <c r="AB183">
        <v>0</v>
      </c>
      <c r="AC183">
        <v>1</v>
      </c>
    </row>
    <row r="184" spans="1:29" x14ac:dyDescent="0.25">
      <c r="A184">
        <v>184</v>
      </c>
      <c r="B184" t="s">
        <v>584</v>
      </c>
      <c r="D184">
        <v>1</v>
      </c>
      <c r="F184" t="s">
        <v>124</v>
      </c>
      <c r="G184" t="s">
        <v>585</v>
      </c>
      <c r="I184">
        <v>0.1</v>
      </c>
      <c r="J184">
        <v>0.15</v>
      </c>
      <c r="K184">
        <v>0.15</v>
      </c>
      <c r="L184">
        <v>0.15</v>
      </c>
      <c r="M184">
        <v>0.15</v>
      </c>
      <c r="N184">
        <v>0.15</v>
      </c>
      <c r="X184" t="s">
        <v>586</v>
      </c>
      <c r="Y184" t="s">
        <v>126</v>
      </c>
      <c r="Z184" t="s">
        <v>61</v>
      </c>
      <c r="AA184" t="s">
        <v>587</v>
      </c>
      <c r="AB184">
        <v>0</v>
      </c>
      <c r="AC184">
        <v>0</v>
      </c>
    </row>
    <row r="185" spans="1:29" x14ac:dyDescent="0.25">
      <c r="A185">
        <v>185</v>
      </c>
      <c r="B185" t="s">
        <v>588</v>
      </c>
      <c r="D185">
        <v>1</v>
      </c>
      <c r="E185" t="s">
        <v>359</v>
      </c>
      <c r="F185" t="s">
        <v>233</v>
      </c>
      <c r="G185" t="s">
        <v>589</v>
      </c>
      <c r="I185">
        <v>4.5</v>
      </c>
      <c r="J185">
        <v>3.03</v>
      </c>
      <c r="K185">
        <v>3.03</v>
      </c>
      <c r="L185">
        <v>3</v>
      </c>
      <c r="M185">
        <v>3</v>
      </c>
      <c r="N185">
        <v>2.8</v>
      </c>
      <c r="V185">
        <v>1</v>
      </c>
      <c r="X185" t="s">
        <v>590</v>
      </c>
      <c r="Y185" t="s">
        <v>235</v>
      </c>
      <c r="Z185" t="s">
        <v>61</v>
      </c>
      <c r="AA185" t="s">
        <v>591</v>
      </c>
      <c r="AB185">
        <v>0</v>
      </c>
      <c r="AC185">
        <v>0</v>
      </c>
    </row>
    <row r="186" spans="1:29" x14ac:dyDescent="0.25">
      <c r="A186">
        <v>186</v>
      </c>
      <c r="B186" t="s">
        <v>592</v>
      </c>
      <c r="C186" t="s">
        <v>593</v>
      </c>
      <c r="D186">
        <v>1</v>
      </c>
      <c r="E186" t="s">
        <v>594</v>
      </c>
      <c r="F186" t="s">
        <v>233</v>
      </c>
      <c r="G186" t="s">
        <v>595</v>
      </c>
      <c r="I186">
        <v>8.1999999999999993</v>
      </c>
      <c r="J186">
        <v>8.9499999999999993</v>
      </c>
      <c r="K186">
        <v>9.5</v>
      </c>
      <c r="L186">
        <v>8.6999999999999993</v>
      </c>
      <c r="M186">
        <v>11.19</v>
      </c>
      <c r="N186">
        <v>10.18</v>
      </c>
      <c r="O186">
        <v>9</v>
      </c>
      <c r="U186">
        <v>1</v>
      </c>
      <c r="V186">
        <v>1</v>
      </c>
      <c r="Y186" t="s">
        <v>235</v>
      </c>
      <c r="Z186" t="s">
        <v>68</v>
      </c>
      <c r="AA186" t="s">
        <v>596</v>
      </c>
      <c r="AB186">
        <v>1</v>
      </c>
      <c r="AC186">
        <v>1</v>
      </c>
    </row>
    <row r="187" spans="1:29" x14ac:dyDescent="0.25">
      <c r="A187">
        <v>187</v>
      </c>
      <c r="B187" t="s">
        <v>597</v>
      </c>
      <c r="D187">
        <v>1</v>
      </c>
      <c r="F187" t="s">
        <v>52</v>
      </c>
      <c r="G187" t="s">
        <v>598</v>
      </c>
      <c r="I187">
        <v>0.15</v>
      </c>
      <c r="J187">
        <v>0.15</v>
      </c>
      <c r="K187">
        <v>0.15</v>
      </c>
      <c r="L187">
        <v>0</v>
      </c>
      <c r="M187">
        <v>0</v>
      </c>
      <c r="N187">
        <v>0</v>
      </c>
      <c r="X187" t="s">
        <v>599</v>
      </c>
      <c r="Y187" t="s">
        <v>82</v>
      </c>
      <c r="Z187" t="s">
        <v>61</v>
      </c>
      <c r="AA187" t="s">
        <v>600</v>
      </c>
      <c r="AB187">
        <v>0</v>
      </c>
      <c r="AC187">
        <v>0</v>
      </c>
    </row>
    <row r="188" spans="1:29" x14ac:dyDescent="0.25">
      <c r="A188">
        <v>188</v>
      </c>
      <c r="B188" t="s">
        <v>601</v>
      </c>
      <c r="D188">
        <v>1</v>
      </c>
      <c r="F188" t="s">
        <v>52</v>
      </c>
      <c r="G188" t="s">
        <v>602</v>
      </c>
      <c r="K188">
        <v>0</v>
      </c>
      <c r="L188">
        <v>0</v>
      </c>
      <c r="M188">
        <v>0</v>
      </c>
      <c r="N188">
        <v>0</v>
      </c>
      <c r="X188" t="s">
        <v>59</v>
      </c>
      <c r="Y188" t="s">
        <v>82</v>
      </c>
      <c r="Z188" t="s">
        <v>61</v>
      </c>
      <c r="AA188" t="s">
        <v>603</v>
      </c>
      <c r="AB188">
        <v>0</v>
      </c>
      <c r="AC188">
        <v>0</v>
      </c>
    </row>
    <row r="189" spans="1:29" x14ac:dyDescent="0.25">
      <c r="A189">
        <v>189</v>
      </c>
      <c r="B189" t="s">
        <v>604</v>
      </c>
      <c r="D189">
        <v>1</v>
      </c>
      <c r="F189" t="s">
        <v>144</v>
      </c>
      <c r="G189" t="s">
        <v>605</v>
      </c>
      <c r="I189">
        <v>2.5000000000000001E-2</v>
      </c>
      <c r="J189">
        <v>2.5000000000000001E-2</v>
      </c>
      <c r="K189">
        <v>2.5000000000000001E-2</v>
      </c>
      <c r="L189">
        <v>2.5000000000000001E-2</v>
      </c>
      <c r="M189">
        <v>2.5000000000000001E-2</v>
      </c>
      <c r="N189">
        <v>2.5000000000000001E-2</v>
      </c>
      <c r="X189" t="s">
        <v>606</v>
      </c>
      <c r="Y189" t="s">
        <v>54</v>
      </c>
      <c r="Z189" t="s">
        <v>61</v>
      </c>
      <c r="AA189" t="s">
        <v>63</v>
      </c>
      <c r="AB189">
        <v>0</v>
      </c>
      <c r="AC189">
        <v>0</v>
      </c>
    </row>
    <row r="190" spans="1:29" x14ac:dyDescent="0.25">
      <c r="A190">
        <v>190</v>
      </c>
      <c r="B190" t="s">
        <v>278</v>
      </c>
      <c r="C190" t="s">
        <v>607</v>
      </c>
      <c r="D190">
        <v>1</v>
      </c>
      <c r="E190" t="s">
        <v>65</v>
      </c>
      <c r="F190" t="s">
        <v>52</v>
      </c>
      <c r="G190" t="s">
        <v>608</v>
      </c>
      <c r="I190">
        <v>314.33999999999997</v>
      </c>
      <c r="J190">
        <v>319.06</v>
      </c>
      <c r="K190">
        <v>337.5</v>
      </c>
      <c r="L190">
        <v>308.89999999999998</v>
      </c>
      <c r="M190">
        <v>305.01</v>
      </c>
      <c r="N190">
        <v>317.92</v>
      </c>
      <c r="O190">
        <v>344</v>
      </c>
      <c r="T190">
        <v>1</v>
      </c>
      <c r="U190">
        <v>1</v>
      </c>
      <c r="V190">
        <v>1</v>
      </c>
      <c r="Y190" t="s">
        <v>78</v>
      </c>
      <c r="Z190" t="s">
        <v>68</v>
      </c>
      <c r="AA190" t="s">
        <v>609</v>
      </c>
      <c r="AB190">
        <v>0</v>
      </c>
      <c r="AC190">
        <v>0</v>
      </c>
    </row>
    <row r="191" spans="1:29" x14ac:dyDescent="0.25">
      <c r="A191">
        <v>191</v>
      </c>
      <c r="B191" t="s">
        <v>610</v>
      </c>
      <c r="D191">
        <v>1</v>
      </c>
      <c r="E191">
        <v>411</v>
      </c>
      <c r="F191" t="s">
        <v>52</v>
      </c>
      <c r="G191" t="s">
        <v>611</v>
      </c>
      <c r="I191">
        <v>0</v>
      </c>
      <c r="J191">
        <v>0.6</v>
      </c>
      <c r="K191">
        <v>0.6</v>
      </c>
      <c r="L191">
        <v>0.8</v>
      </c>
      <c r="M191">
        <v>0.8</v>
      </c>
      <c r="N191">
        <v>0.5</v>
      </c>
      <c r="O191">
        <v>0</v>
      </c>
      <c r="U191">
        <v>1</v>
      </c>
      <c r="X191" t="s">
        <v>113</v>
      </c>
      <c r="Y191" t="s">
        <v>78</v>
      </c>
      <c r="Z191" t="s">
        <v>61</v>
      </c>
      <c r="AA191" t="s">
        <v>612</v>
      </c>
      <c r="AB191">
        <v>0</v>
      </c>
      <c r="AC191">
        <v>0</v>
      </c>
    </row>
    <row r="192" spans="1:29" x14ac:dyDescent="0.25">
      <c r="A192">
        <v>192</v>
      </c>
      <c r="B192" t="s">
        <v>613</v>
      </c>
      <c r="D192">
        <v>1</v>
      </c>
      <c r="E192" t="s">
        <v>614</v>
      </c>
      <c r="F192" t="s">
        <v>85</v>
      </c>
      <c r="G192" t="s">
        <v>615</v>
      </c>
      <c r="I192">
        <f>1027.32-0.01</f>
        <v>1027.31</v>
      </c>
      <c r="J192">
        <v>1067.74</v>
      </c>
      <c r="K192">
        <v>1043.5</v>
      </c>
      <c r="L192">
        <v>1333.3</v>
      </c>
      <c r="M192">
        <v>1485.78</v>
      </c>
      <c r="N192">
        <v>1386.7539999999999</v>
      </c>
      <c r="O192">
        <v>1161</v>
      </c>
      <c r="T192">
        <v>1</v>
      </c>
      <c r="U192">
        <v>1</v>
      </c>
      <c r="V192">
        <v>1</v>
      </c>
      <c r="Y192" t="s">
        <v>60</v>
      </c>
      <c r="Z192" t="s">
        <v>55</v>
      </c>
      <c r="AA192" t="s">
        <v>616</v>
      </c>
      <c r="AB192">
        <v>0</v>
      </c>
      <c r="AC192">
        <v>0</v>
      </c>
    </row>
    <row r="193" spans="1:29" x14ac:dyDescent="0.25">
      <c r="A193">
        <v>193</v>
      </c>
      <c r="B193" t="s">
        <v>617</v>
      </c>
      <c r="D193">
        <v>1</v>
      </c>
      <c r="E193" t="s">
        <v>618</v>
      </c>
      <c r="F193" t="s">
        <v>223</v>
      </c>
      <c r="G193" t="s">
        <v>619</v>
      </c>
      <c r="I193">
        <v>35.799999999999997</v>
      </c>
      <c r="J193">
        <v>33.450000000000003</v>
      </c>
      <c r="K193">
        <v>26.3</v>
      </c>
      <c r="L193">
        <v>33.799999999999997</v>
      </c>
      <c r="M193">
        <v>29</v>
      </c>
      <c r="N193">
        <v>32</v>
      </c>
      <c r="O193">
        <v>38</v>
      </c>
      <c r="T193">
        <v>1</v>
      </c>
      <c r="U193">
        <v>1</v>
      </c>
      <c r="V193">
        <v>1</v>
      </c>
      <c r="Y193" t="s">
        <v>108</v>
      </c>
      <c r="Z193" t="s">
        <v>68</v>
      </c>
      <c r="AA193" t="s">
        <v>620</v>
      </c>
      <c r="AB193">
        <v>0</v>
      </c>
      <c r="AC193">
        <v>0</v>
      </c>
    </row>
    <row r="194" spans="1:29" x14ac:dyDescent="0.25">
      <c r="A194">
        <v>194</v>
      </c>
      <c r="B194" t="s">
        <v>621</v>
      </c>
      <c r="D194">
        <v>1</v>
      </c>
      <c r="E194" t="s">
        <v>622</v>
      </c>
      <c r="F194" t="s">
        <v>124</v>
      </c>
      <c r="G194" t="s">
        <v>623</v>
      </c>
      <c r="I194">
        <v>27372.720000000001</v>
      </c>
      <c r="J194">
        <v>27221.14</v>
      </c>
      <c r="K194">
        <v>28273.599999999999</v>
      </c>
      <c r="L194">
        <v>29804.3</v>
      </c>
      <c r="M194">
        <v>31995.26</v>
      </c>
      <c r="N194">
        <v>32153.03</v>
      </c>
      <c r="O194">
        <v>29050</v>
      </c>
      <c r="T194">
        <v>1</v>
      </c>
      <c r="U194">
        <v>1</v>
      </c>
      <c r="V194">
        <v>1</v>
      </c>
      <c r="Y194" t="s">
        <v>126</v>
      </c>
      <c r="Z194" t="s">
        <v>68</v>
      </c>
      <c r="AA194" t="s">
        <v>624</v>
      </c>
      <c r="AB194">
        <v>0</v>
      </c>
      <c r="AC194">
        <v>1</v>
      </c>
    </row>
    <row r="195" spans="1:29" x14ac:dyDescent="0.25">
      <c r="A195">
        <v>195</v>
      </c>
      <c r="B195" t="s">
        <v>625</v>
      </c>
      <c r="C195" t="s">
        <v>626</v>
      </c>
      <c r="D195">
        <v>1</v>
      </c>
      <c r="E195" t="s">
        <v>627</v>
      </c>
      <c r="F195" t="s">
        <v>52</v>
      </c>
      <c r="G195" t="s">
        <v>628</v>
      </c>
      <c r="I195">
        <v>277.12</v>
      </c>
      <c r="J195">
        <v>283.5</v>
      </c>
      <c r="K195">
        <v>289.5</v>
      </c>
      <c r="L195">
        <v>307.2</v>
      </c>
      <c r="M195">
        <v>331.66</v>
      </c>
      <c r="N195">
        <v>357.63</v>
      </c>
      <c r="O195">
        <v>293</v>
      </c>
      <c r="T195">
        <v>1</v>
      </c>
      <c r="U195">
        <v>1</v>
      </c>
      <c r="V195">
        <v>1</v>
      </c>
      <c r="Y195" t="s">
        <v>54</v>
      </c>
      <c r="Z195" t="s">
        <v>55</v>
      </c>
      <c r="AA195" t="s">
        <v>629</v>
      </c>
      <c r="AB195">
        <v>0</v>
      </c>
      <c r="AC195">
        <v>0</v>
      </c>
    </row>
    <row r="196" spans="1:29" x14ac:dyDescent="0.25">
      <c r="A196">
        <v>196</v>
      </c>
      <c r="B196" t="s">
        <v>630</v>
      </c>
      <c r="D196">
        <v>1</v>
      </c>
      <c r="E196" t="s">
        <v>363</v>
      </c>
      <c r="F196" t="s">
        <v>71</v>
      </c>
      <c r="G196" t="s">
        <v>631</v>
      </c>
      <c r="I196">
        <f>3925.6-0.825</f>
        <v>3924.7750000000001</v>
      </c>
      <c r="J196">
        <v>4071.8850000000002</v>
      </c>
      <c r="K196">
        <v>3827.2550000000001</v>
      </c>
      <c r="L196">
        <v>3948.7</v>
      </c>
      <c r="M196">
        <v>4014.43</v>
      </c>
      <c r="N196">
        <v>3982.9749999999999</v>
      </c>
      <c r="O196">
        <v>4590</v>
      </c>
      <c r="U196">
        <v>1</v>
      </c>
      <c r="V196">
        <v>1</v>
      </c>
      <c r="Y196" t="s">
        <v>288</v>
      </c>
      <c r="AA196" t="s">
        <v>632</v>
      </c>
      <c r="AB196">
        <v>0</v>
      </c>
      <c r="AC196">
        <v>1</v>
      </c>
    </row>
    <row r="197" spans="1:29" x14ac:dyDescent="0.25">
      <c r="A197">
        <v>204</v>
      </c>
      <c r="B197" t="s">
        <v>633</v>
      </c>
      <c r="D197">
        <v>1</v>
      </c>
      <c r="E197" t="s">
        <v>65</v>
      </c>
      <c r="F197" t="s">
        <v>52</v>
      </c>
      <c r="G197" t="s">
        <v>634</v>
      </c>
      <c r="I197">
        <v>27.35</v>
      </c>
      <c r="J197">
        <v>25.3</v>
      </c>
      <c r="K197">
        <v>25.1</v>
      </c>
      <c r="L197">
        <v>22.7</v>
      </c>
      <c r="M197">
        <v>23.09</v>
      </c>
      <c r="N197">
        <v>21.88</v>
      </c>
      <c r="O197">
        <v>25</v>
      </c>
      <c r="T197">
        <v>1</v>
      </c>
      <c r="U197">
        <v>1</v>
      </c>
      <c r="V197">
        <v>1</v>
      </c>
      <c r="Y197" t="s">
        <v>126</v>
      </c>
      <c r="Z197" t="s">
        <v>68</v>
      </c>
      <c r="AA197" t="s">
        <v>635</v>
      </c>
      <c r="AB197">
        <v>1</v>
      </c>
      <c r="AC197">
        <v>0</v>
      </c>
    </row>
    <row r="198" spans="1:29" x14ac:dyDescent="0.25">
      <c r="A198">
        <v>205</v>
      </c>
      <c r="B198" t="s">
        <v>636</v>
      </c>
      <c r="D198">
        <v>1</v>
      </c>
      <c r="E198" t="s">
        <v>359</v>
      </c>
      <c r="F198" t="s">
        <v>233</v>
      </c>
      <c r="G198" t="s">
        <v>637</v>
      </c>
      <c r="I198">
        <v>213.23</v>
      </c>
      <c r="J198">
        <v>248.28</v>
      </c>
      <c r="K198">
        <v>243.7</v>
      </c>
      <c r="L198">
        <v>229.6</v>
      </c>
      <c r="M198">
        <v>232.29</v>
      </c>
      <c r="N198">
        <v>229.9</v>
      </c>
      <c r="O198">
        <v>248</v>
      </c>
      <c r="T198">
        <v>1</v>
      </c>
      <c r="U198">
        <v>1</v>
      </c>
      <c r="V198">
        <v>1</v>
      </c>
      <c r="Y198" t="s">
        <v>235</v>
      </c>
      <c r="Z198" t="s">
        <v>68</v>
      </c>
      <c r="AA198" t="s">
        <v>638</v>
      </c>
      <c r="AB198">
        <v>0</v>
      </c>
      <c r="AC198">
        <v>0</v>
      </c>
    </row>
    <row r="199" spans="1:29" x14ac:dyDescent="0.25">
      <c r="A199">
        <v>206</v>
      </c>
      <c r="B199" t="s">
        <v>639</v>
      </c>
      <c r="D199">
        <v>1</v>
      </c>
      <c r="E199" t="s">
        <v>368</v>
      </c>
      <c r="F199" t="s">
        <v>71</v>
      </c>
      <c r="G199" t="s">
        <v>640</v>
      </c>
      <c r="I199">
        <v>454.32</v>
      </c>
      <c r="J199">
        <v>474.31</v>
      </c>
      <c r="K199">
        <v>473.4</v>
      </c>
      <c r="L199">
        <v>413.5</v>
      </c>
      <c r="M199">
        <v>411.48</v>
      </c>
      <c r="N199">
        <v>400.34</v>
      </c>
      <c r="O199">
        <v>500</v>
      </c>
      <c r="T199">
        <v>1</v>
      </c>
      <c r="U199">
        <v>1</v>
      </c>
      <c r="V199">
        <v>1</v>
      </c>
      <c r="Y199" t="s">
        <v>235</v>
      </c>
      <c r="Z199" t="s">
        <v>68</v>
      </c>
      <c r="AA199" t="s">
        <v>641</v>
      </c>
      <c r="AB199">
        <v>0</v>
      </c>
      <c r="AC199">
        <v>2</v>
      </c>
    </row>
    <row r="200" spans="1:29" x14ac:dyDescent="0.25">
      <c r="A200">
        <v>207</v>
      </c>
      <c r="B200" t="s">
        <v>642</v>
      </c>
      <c r="C200" t="s">
        <v>643</v>
      </c>
      <c r="D200">
        <v>1</v>
      </c>
      <c r="E200" t="s">
        <v>172</v>
      </c>
      <c r="F200" t="s">
        <v>71</v>
      </c>
      <c r="G200" t="s">
        <v>644</v>
      </c>
      <c r="I200">
        <v>166.7</v>
      </c>
      <c r="J200">
        <v>159.11000000000001</v>
      </c>
      <c r="K200">
        <v>170.9</v>
      </c>
      <c r="L200">
        <v>203.3</v>
      </c>
      <c r="M200">
        <v>209.41</v>
      </c>
      <c r="N200">
        <v>215.57</v>
      </c>
      <c r="O200">
        <v>178</v>
      </c>
      <c r="T200">
        <v>1</v>
      </c>
      <c r="U200">
        <v>1</v>
      </c>
      <c r="V200">
        <v>1</v>
      </c>
      <c r="Y200" t="s">
        <v>67</v>
      </c>
      <c r="Z200" t="s">
        <v>55</v>
      </c>
      <c r="AA200" t="s">
        <v>645</v>
      </c>
      <c r="AB200">
        <v>1</v>
      </c>
      <c r="AC200">
        <v>0</v>
      </c>
    </row>
    <row r="201" spans="1:29" x14ac:dyDescent="0.25">
      <c r="A201">
        <v>208</v>
      </c>
      <c r="B201" t="s">
        <v>646</v>
      </c>
      <c r="D201">
        <v>1</v>
      </c>
      <c r="F201" t="s">
        <v>144</v>
      </c>
      <c r="G201" t="s">
        <v>647</v>
      </c>
      <c r="J201">
        <v>0.02</v>
      </c>
      <c r="K201">
        <v>0.02</v>
      </c>
      <c r="L201">
        <v>0.02</v>
      </c>
      <c r="M201">
        <v>0.02</v>
      </c>
      <c r="N201">
        <v>0.02</v>
      </c>
      <c r="Y201" t="s">
        <v>147</v>
      </c>
      <c r="Z201" t="s">
        <v>61</v>
      </c>
      <c r="AA201" t="s">
        <v>63</v>
      </c>
      <c r="AB201">
        <v>0</v>
      </c>
      <c r="AC201">
        <v>0</v>
      </c>
    </row>
    <row r="202" spans="1:29" x14ac:dyDescent="0.25">
      <c r="A202">
        <v>209</v>
      </c>
      <c r="B202" t="s">
        <v>648</v>
      </c>
      <c r="D202">
        <v>1</v>
      </c>
      <c r="E202" t="s">
        <v>627</v>
      </c>
      <c r="F202" t="s">
        <v>52</v>
      </c>
      <c r="G202" t="s">
        <v>649</v>
      </c>
      <c r="I202">
        <v>17.5</v>
      </c>
      <c r="J202">
        <v>16.5</v>
      </c>
      <c r="K202">
        <v>19.3</v>
      </c>
      <c r="L202">
        <v>19.5</v>
      </c>
      <c r="M202">
        <v>22.25</v>
      </c>
      <c r="N202">
        <v>22.5</v>
      </c>
      <c r="O202">
        <v>19</v>
      </c>
      <c r="T202">
        <v>1</v>
      </c>
      <c r="U202">
        <v>1</v>
      </c>
      <c r="V202">
        <v>1</v>
      </c>
      <c r="Y202" t="s">
        <v>108</v>
      </c>
      <c r="Z202" t="s">
        <v>55</v>
      </c>
      <c r="AA202" t="s">
        <v>650</v>
      </c>
      <c r="AB202">
        <v>0</v>
      </c>
      <c r="AC202">
        <v>0</v>
      </c>
    </row>
    <row r="203" spans="1:29" x14ac:dyDescent="0.25">
      <c r="A203">
        <v>210</v>
      </c>
      <c r="B203" t="s">
        <v>651</v>
      </c>
      <c r="C203" t="s">
        <v>652</v>
      </c>
      <c r="D203">
        <v>1</v>
      </c>
      <c r="E203" t="s">
        <v>80</v>
      </c>
      <c r="F203" t="s">
        <v>52</v>
      </c>
      <c r="G203" t="s">
        <v>653</v>
      </c>
      <c r="I203">
        <v>119.45</v>
      </c>
      <c r="J203">
        <v>120.73</v>
      </c>
      <c r="K203">
        <v>122.1</v>
      </c>
      <c r="L203">
        <v>125.1</v>
      </c>
      <c r="M203">
        <v>123.3</v>
      </c>
      <c r="N203">
        <v>127.1</v>
      </c>
      <c r="O203">
        <v>127</v>
      </c>
      <c r="T203">
        <v>1</v>
      </c>
      <c r="U203">
        <v>1</v>
      </c>
      <c r="V203">
        <v>1</v>
      </c>
      <c r="Y203" t="s">
        <v>82</v>
      </c>
      <c r="Z203" t="s">
        <v>68</v>
      </c>
      <c r="AA203" t="s">
        <v>654</v>
      </c>
      <c r="AB203">
        <v>0</v>
      </c>
      <c r="AC203">
        <v>0</v>
      </c>
    </row>
    <row r="204" spans="1:29" x14ac:dyDescent="0.25">
      <c r="A204">
        <v>211</v>
      </c>
      <c r="B204" t="s">
        <v>655</v>
      </c>
      <c r="D204">
        <v>1</v>
      </c>
      <c r="F204" t="s">
        <v>124</v>
      </c>
      <c r="G204" t="s">
        <v>656</v>
      </c>
      <c r="H204" t="s">
        <v>260</v>
      </c>
      <c r="K204">
        <v>4.1368</v>
      </c>
      <c r="L204">
        <v>3.8</v>
      </c>
      <c r="M204">
        <v>2.5817460317460301</v>
      </c>
      <c r="N204">
        <v>4.5339920948616577</v>
      </c>
      <c r="W204">
        <v>1</v>
      </c>
      <c r="X204" t="s">
        <v>657</v>
      </c>
      <c r="Y204" t="s">
        <v>126</v>
      </c>
      <c r="Z204" t="s">
        <v>68</v>
      </c>
      <c r="AA204" t="s">
        <v>658</v>
      </c>
      <c r="AB204">
        <v>0</v>
      </c>
      <c r="AC204">
        <v>0</v>
      </c>
    </row>
    <row r="205" spans="1:29" x14ac:dyDescent="0.25">
      <c r="A205">
        <v>212</v>
      </c>
      <c r="B205" t="s">
        <v>659</v>
      </c>
      <c r="D205">
        <v>1</v>
      </c>
      <c r="F205" t="s">
        <v>124</v>
      </c>
      <c r="G205" t="s">
        <v>660</v>
      </c>
      <c r="H205" t="s">
        <v>260</v>
      </c>
      <c r="K205">
        <v>0.44750000000000001</v>
      </c>
      <c r="L205">
        <v>0.61</v>
      </c>
      <c r="M205">
        <v>0.76309523809523794</v>
      </c>
      <c r="N205">
        <v>0.48102766798418978</v>
      </c>
      <c r="W205">
        <v>1</v>
      </c>
      <c r="Y205" t="s">
        <v>126</v>
      </c>
      <c r="Z205" t="s">
        <v>61</v>
      </c>
      <c r="AA205" t="s">
        <v>661</v>
      </c>
      <c r="AB205">
        <v>0</v>
      </c>
      <c r="AC205">
        <v>0</v>
      </c>
    </row>
    <row r="206" spans="1:29" x14ac:dyDescent="0.25">
      <c r="A206">
        <v>213</v>
      </c>
      <c r="B206" t="s">
        <v>662</v>
      </c>
      <c r="C206" t="s">
        <v>663</v>
      </c>
      <c r="D206">
        <v>1</v>
      </c>
      <c r="E206" t="s">
        <v>157</v>
      </c>
      <c r="F206" t="s">
        <v>124</v>
      </c>
      <c r="G206" t="s">
        <v>664</v>
      </c>
      <c r="I206">
        <v>437.83</v>
      </c>
      <c r="J206">
        <v>463.52</v>
      </c>
      <c r="K206">
        <v>489.7</v>
      </c>
      <c r="L206">
        <v>502.3</v>
      </c>
      <c r="M206">
        <v>501.11</v>
      </c>
      <c r="N206">
        <v>514.23</v>
      </c>
      <c r="O206">
        <v>464</v>
      </c>
      <c r="T206">
        <v>1</v>
      </c>
      <c r="U206">
        <v>1</v>
      </c>
      <c r="V206">
        <v>1</v>
      </c>
      <c r="Y206" t="s">
        <v>126</v>
      </c>
      <c r="Z206" t="s">
        <v>68</v>
      </c>
      <c r="AA206" t="s">
        <v>665</v>
      </c>
      <c r="AB206">
        <v>0</v>
      </c>
      <c r="AC206">
        <v>0</v>
      </c>
    </row>
    <row r="207" spans="1:29" x14ac:dyDescent="0.25">
      <c r="A207">
        <v>214</v>
      </c>
      <c r="B207" t="s">
        <v>666</v>
      </c>
      <c r="D207">
        <v>1</v>
      </c>
      <c r="E207" t="s">
        <v>667</v>
      </c>
      <c r="F207" t="s">
        <v>106</v>
      </c>
      <c r="G207" t="s">
        <v>668</v>
      </c>
      <c r="I207">
        <v>73.97</v>
      </c>
      <c r="J207">
        <v>99.36</v>
      </c>
      <c r="K207">
        <v>109</v>
      </c>
      <c r="L207">
        <v>108.4</v>
      </c>
      <c r="M207">
        <v>113.32</v>
      </c>
      <c r="N207">
        <v>119.9</v>
      </c>
      <c r="O207">
        <v>98</v>
      </c>
      <c r="U207">
        <v>1</v>
      </c>
      <c r="V207">
        <v>1</v>
      </c>
      <c r="Y207" t="s">
        <v>108</v>
      </c>
      <c r="Z207" t="s">
        <v>61</v>
      </c>
      <c r="AA207" t="s">
        <v>669</v>
      </c>
      <c r="AB207">
        <v>0</v>
      </c>
      <c r="AC207">
        <v>0</v>
      </c>
    </row>
    <row r="208" spans="1:29" x14ac:dyDescent="0.25">
      <c r="A208">
        <v>215</v>
      </c>
      <c r="B208" t="s">
        <v>670</v>
      </c>
      <c r="D208">
        <v>1</v>
      </c>
      <c r="E208" t="s">
        <v>359</v>
      </c>
      <c r="F208" t="s">
        <v>233</v>
      </c>
      <c r="G208" t="s">
        <v>671</v>
      </c>
      <c r="I208">
        <f>50.66-0.3</f>
        <v>50.36</v>
      </c>
      <c r="J208">
        <v>52.96</v>
      </c>
      <c r="K208">
        <v>56.8</v>
      </c>
      <c r="L208">
        <v>58.7</v>
      </c>
      <c r="M208">
        <v>53.97</v>
      </c>
      <c r="N208">
        <v>59.39</v>
      </c>
      <c r="O208">
        <v>52</v>
      </c>
      <c r="U208">
        <v>1</v>
      </c>
      <c r="V208">
        <v>1</v>
      </c>
      <c r="Y208" t="s">
        <v>235</v>
      </c>
      <c r="Z208" t="s">
        <v>672</v>
      </c>
      <c r="AA208" t="s">
        <v>673</v>
      </c>
      <c r="AB208">
        <v>0</v>
      </c>
      <c r="AC208">
        <v>0</v>
      </c>
    </row>
    <row r="209" spans="1:29" x14ac:dyDescent="0.25">
      <c r="A209">
        <v>216</v>
      </c>
      <c r="B209" t="s">
        <v>674</v>
      </c>
      <c r="D209">
        <v>1</v>
      </c>
      <c r="F209" t="s">
        <v>71</v>
      </c>
      <c r="G209" t="s">
        <v>675</v>
      </c>
      <c r="H209" t="s">
        <v>676</v>
      </c>
      <c r="I209">
        <v>23</v>
      </c>
      <c r="J209">
        <v>26</v>
      </c>
      <c r="K209">
        <v>33</v>
      </c>
      <c r="L209">
        <v>36</v>
      </c>
      <c r="M209">
        <v>38</v>
      </c>
      <c r="N209">
        <v>40</v>
      </c>
      <c r="R209">
        <v>1</v>
      </c>
      <c r="V209">
        <v>1</v>
      </c>
      <c r="Y209" t="s">
        <v>67</v>
      </c>
      <c r="AA209" t="s">
        <v>74</v>
      </c>
      <c r="AB209">
        <v>0</v>
      </c>
      <c r="AC209">
        <v>0</v>
      </c>
    </row>
    <row r="210" spans="1:29" x14ac:dyDescent="0.25">
      <c r="A210">
        <v>217</v>
      </c>
      <c r="B210" t="s">
        <v>677</v>
      </c>
      <c r="D210">
        <v>1</v>
      </c>
      <c r="F210" t="s">
        <v>71</v>
      </c>
      <c r="G210" t="s">
        <v>678</v>
      </c>
      <c r="H210" t="s">
        <v>676</v>
      </c>
      <c r="I210">
        <v>31</v>
      </c>
      <c r="J210">
        <v>32</v>
      </c>
      <c r="K210">
        <v>32</v>
      </c>
      <c r="L210">
        <v>31</v>
      </c>
      <c r="M210">
        <v>31</v>
      </c>
      <c r="N210">
        <v>31</v>
      </c>
      <c r="R210">
        <v>1</v>
      </c>
      <c r="V210">
        <v>1</v>
      </c>
      <c r="Y210" t="s">
        <v>67</v>
      </c>
      <c r="AA210" t="s">
        <v>679</v>
      </c>
      <c r="AB210">
        <v>0</v>
      </c>
      <c r="AC210">
        <v>0</v>
      </c>
    </row>
    <row r="211" spans="1:29" x14ac:dyDescent="0.25">
      <c r="A211">
        <v>218</v>
      </c>
      <c r="B211" t="s">
        <v>680</v>
      </c>
      <c r="D211">
        <v>1</v>
      </c>
      <c r="E211" t="s">
        <v>681</v>
      </c>
      <c r="F211" t="s">
        <v>52</v>
      </c>
      <c r="G211" t="s">
        <v>682</v>
      </c>
      <c r="I211">
        <v>1233.5999999999999</v>
      </c>
      <c r="J211">
        <v>1141.3599999999999</v>
      </c>
      <c r="K211">
        <v>1178.7</v>
      </c>
      <c r="L211">
        <v>1238.9000000000001</v>
      </c>
      <c r="M211">
        <v>1328.82</v>
      </c>
      <c r="N211">
        <v>1273.06</v>
      </c>
      <c r="O211">
        <v>1177</v>
      </c>
      <c r="S211">
        <v>1</v>
      </c>
      <c r="T211">
        <v>1</v>
      </c>
      <c r="U211">
        <v>1</v>
      </c>
      <c r="V211">
        <v>1</v>
      </c>
      <c r="Y211" t="s">
        <v>54</v>
      </c>
      <c r="Z211" t="s">
        <v>55</v>
      </c>
      <c r="AA211" t="s">
        <v>683</v>
      </c>
      <c r="AB211">
        <v>0</v>
      </c>
      <c r="AC211">
        <v>0</v>
      </c>
    </row>
    <row r="212" spans="1:29" x14ac:dyDescent="0.25">
      <c r="A212">
        <v>219</v>
      </c>
      <c r="B212" t="s">
        <v>684</v>
      </c>
      <c r="D212">
        <v>1</v>
      </c>
      <c r="F212" t="s">
        <v>71</v>
      </c>
      <c r="G212" t="s">
        <v>685</v>
      </c>
      <c r="I212">
        <v>12</v>
      </c>
      <c r="J212">
        <v>12.75</v>
      </c>
      <c r="K212">
        <v>12.75</v>
      </c>
      <c r="L212">
        <v>10</v>
      </c>
      <c r="M212">
        <v>10</v>
      </c>
      <c r="N212">
        <v>9</v>
      </c>
      <c r="Y212" t="s">
        <v>67</v>
      </c>
      <c r="Z212" t="s">
        <v>61</v>
      </c>
      <c r="AA212" t="s">
        <v>686</v>
      </c>
      <c r="AB212">
        <v>0</v>
      </c>
      <c r="AC212">
        <v>0</v>
      </c>
    </row>
    <row r="213" spans="1:29" x14ac:dyDescent="0.25">
      <c r="A213">
        <v>220</v>
      </c>
      <c r="B213" t="s">
        <v>214</v>
      </c>
      <c r="D213">
        <v>1</v>
      </c>
      <c r="E213" t="s">
        <v>172</v>
      </c>
      <c r="F213" t="s">
        <v>71</v>
      </c>
      <c r="G213" t="s">
        <v>687</v>
      </c>
      <c r="I213">
        <f>9410.41-19</f>
        <v>9391.41</v>
      </c>
      <c r="J213">
        <v>9478.39</v>
      </c>
      <c r="K213">
        <v>9733.9</v>
      </c>
      <c r="L213">
        <v>9179.2999999999993</v>
      </c>
      <c r="M213">
        <v>9511</v>
      </c>
      <c r="N213">
        <v>9347.7099999999991</v>
      </c>
      <c r="O213">
        <v>10650</v>
      </c>
      <c r="T213">
        <v>1</v>
      </c>
      <c r="U213">
        <v>1</v>
      </c>
      <c r="V213">
        <v>1</v>
      </c>
      <c r="Y213" t="s">
        <v>67</v>
      </c>
      <c r="Z213" t="s">
        <v>55</v>
      </c>
      <c r="AA213" t="s">
        <v>688</v>
      </c>
      <c r="AB213">
        <v>2</v>
      </c>
      <c r="AC213">
        <v>0</v>
      </c>
    </row>
    <row r="214" spans="1:29" x14ac:dyDescent="0.25">
      <c r="A214">
        <v>221</v>
      </c>
      <c r="B214" t="s">
        <v>689</v>
      </c>
      <c r="D214">
        <v>1</v>
      </c>
      <c r="F214" t="s">
        <v>85</v>
      </c>
      <c r="G214" t="s">
        <v>690</v>
      </c>
      <c r="I214">
        <v>1.2</v>
      </c>
      <c r="J214">
        <v>1.2</v>
      </c>
      <c r="K214">
        <v>1.2</v>
      </c>
      <c r="L214">
        <v>1.5</v>
      </c>
      <c r="M214">
        <v>1.5</v>
      </c>
      <c r="N214">
        <v>2</v>
      </c>
      <c r="Y214" t="s">
        <v>67</v>
      </c>
      <c r="Z214" t="s">
        <v>61</v>
      </c>
      <c r="AA214" t="s">
        <v>691</v>
      </c>
      <c r="AB214">
        <v>0</v>
      </c>
      <c r="AC214">
        <v>0</v>
      </c>
    </row>
    <row r="215" spans="1:29" x14ac:dyDescent="0.25">
      <c r="A215">
        <v>222</v>
      </c>
      <c r="B215" t="s">
        <v>692</v>
      </c>
      <c r="D215">
        <v>1</v>
      </c>
      <c r="E215" t="s">
        <v>693</v>
      </c>
      <c r="F215" t="s">
        <v>52</v>
      </c>
      <c r="G215" t="s">
        <v>694</v>
      </c>
      <c r="I215">
        <v>682.55</v>
      </c>
      <c r="J215">
        <v>654.30999999999995</v>
      </c>
      <c r="K215">
        <v>767.9</v>
      </c>
      <c r="L215">
        <v>674.7</v>
      </c>
      <c r="M215">
        <v>730.01</v>
      </c>
      <c r="N215">
        <v>768.63</v>
      </c>
      <c r="O215">
        <v>1021</v>
      </c>
      <c r="T215">
        <v>1</v>
      </c>
      <c r="U215">
        <v>1</v>
      </c>
      <c r="V215">
        <v>1</v>
      </c>
      <c r="Y215" t="s">
        <v>78</v>
      </c>
      <c r="Z215" t="s">
        <v>55</v>
      </c>
      <c r="AA215" t="s">
        <v>695</v>
      </c>
      <c r="AB215">
        <v>0</v>
      </c>
      <c r="AC215">
        <v>0</v>
      </c>
    </row>
    <row r="216" spans="1:29" x14ac:dyDescent="0.25">
      <c r="A216">
        <v>223</v>
      </c>
      <c r="B216" t="s">
        <v>696</v>
      </c>
      <c r="D216">
        <v>1</v>
      </c>
      <c r="E216">
        <v>960</v>
      </c>
      <c r="F216" t="s">
        <v>106</v>
      </c>
      <c r="G216" t="s">
        <v>697</v>
      </c>
      <c r="I216">
        <v>10.6</v>
      </c>
      <c r="J216">
        <v>11.9</v>
      </c>
      <c r="K216">
        <v>15.5</v>
      </c>
      <c r="L216">
        <v>15.1</v>
      </c>
      <c r="M216">
        <v>15.14</v>
      </c>
      <c r="N216">
        <v>15.8</v>
      </c>
      <c r="O216">
        <v>14</v>
      </c>
      <c r="U216">
        <v>1</v>
      </c>
      <c r="V216">
        <v>1</v>
      </c>
      <c r="Y216" t="s">
        <v>108</v>
      </c>
      <c r="Z216" t="s">
        <v>68</v>
      </c>
      <c r="AA216" t="s">
        <v>698</v>
      </c>
      <c r="AB216">
        <v>2</v>
      </c>
      <c r="AC216">
        <v>0</v>
      </c>
    </row>
    <row r="217" spans="1:29" x14ac:dyDescent="0.25">
      <c r="A217">
        <v>224</v>
      </c>
      <c r="B217" t="s">
        <v>699</v>
      </c>
      <c r="D217">
        <v>1</v>
      </c>
      <c r="F217" t="s">
        <v>106</v>
      </c>
      <c r="G217" t="s">
        <v>700</v>
      </c>
      <c r="I217">
        <v>4.4000000000000004</v>
      </c>
      <c r="J217">
        <v>5.2</v>
      </c>
      <c r="K217">
        <v>5.2</v>
      </c>
      <c r="L217">
        <v>6.45</v>
      </c>
      <c r="M217">
        <v>6.45</v>
      </c>
      <c r="N217">
        <v>17</v>
      </c>
      <c r="X217" t="s">
        <v>701</v>
      </c>
      <c r="Y217" t="s">
        <v>108</v>
      </c>
      <c r="Z217" t="s">
        <v>61</v>
      </c>
      <c r="AA217" t="s">
        <v>702</v>
      </c>
      <c r="AB217">
        <v>0</v>
      </c>
      <c r="AC217">
        <v>0</v>
      </c>
    </row>
    <row r="218" spans="1:29" x14ac:dyDescent="0.25">
      <c r="A218">
        <v>225</v>
      </c>
      <c r="B218" t="s">
        <v>313</v>
      </c>
      <c r="D218">
        <v>1</v>
      </c>
      <c r="E218" t="s">
        <v>469</v>
      </c>
      <c r="F218" t="s">
        <v>165</v>
      </c>
      <c r="G218" t="s">
        <v>703</v>
      </c>
      <c r="I218">
        <v>608.14</v>
      </c>
      <c r="J218">
        <v>670.69</v>
      </c>
      <c r="K218">
        <v>675.8</v>
      </c>
      <c r="L218">
        <v>685.5</v>
      </c>
      <c r="M218">
        <v>753.76</v>
      </c>
      <c r="N218">
        <v>765.33</v>
      </c>
      <c r="O218">
        <v>648</v>
      </c>
      <c r="T218">
        <v>1</v>
      </c>
      <c r="U218">
        <v>1</v>
      </c>
      <c r="V218">
        <v>1</v>
      </c>
      <c r="Y218" t="s">
        <v>60</v>
      </c>
      <c r="Z218" t="s">
        <v>55</v>
      </c>
      <c r="AA218" t="s">
        <v>704</v>
      </c>
      <c r="AB218">
        <v>2</v>
      </c>
      <c r="AC218">
        <v>2</v>
      </c>
    </row>
    <row r="219" spans="1:29" x14ac:dyDescent="0.25">
      <c r="A219">
        <v>226</v>
      </c>
      <c r="B219" t="s">
        <v>705</v>
      </c>
      <c r="C219" t="s">
        <v>706</v>
      </c>
      <c r="D219">
        <v>1</v>
      </c>
      <c r="E219" t="s">
        <v>667</v>
      </c>
      <c r="F219" t="s">
        <v>106</v>
      </c>
      <c r="G219" t="s">
        <v>707</v>
      </c>
      <c r="I219">
        <v>1002.77</v>
      </c>
      <c r="J219">
        <v>1056.6500000000001</v>
      </c>
      <c r="K219">
        <v>1054.5999999999999</v>
      </c>
      <c r="L219">
        <v>1105.4000000000001</v>
      </c>
      <c r="M219">
        <v>1117.3699999999999</v>
      </c>
      <c r="N219">
        <v>1134.1099999999999</v>
      </c>
      <c r="O219">
        <v>1115</v>
      </c>
      <c r="T219">
        <v>1</v>
      </c>
      <c r="U219">
        <v>1</v>
      </c>
      <c r="V219">
        <v>1</v>
      </c>
      <c r="Y219" t="s">
        <v>108</v>
      </c>
      <c r="Z219" t="s">
        <v>68</v>
      </c>
      <c r="AA219" t="s">
        <v>708</v>
      </c>
      <c r="AB219">
        <v>1</v>
      </c>
      <c r="AC219">
        <v>0</v>
      </c>
    </row>
    <row r="220" spans="1:29" x14ac:dyDescent="0.25">
      <c r="A220">
        <v>227</v>
      </c>
      <c r="B220" t="s">
        <v>709</v>
      </c>
      <c r="D220">
        <v>1</v>
      </c>
      <c r="F220" t="s">
        <v>71</v>
      </c>
      <c r="G220" t="s">
        <v>710</v>
      </c>
      <c r="I220">
        <v>0.05</v>
      </c>
      <c r="J220">
        <v>0.05</v>
      </c>
      <c r="K220">
        <v>0.05</v>
      </c>
      <c r="L220">
        <v>0.05</v>
      </c>
      <c r="M220">
        <v>0.05</v>
      </c>
      <c r="N220">
        <v>0.05</v>
      </c>
      <c r="X220" t="s">
        <v>300</v>
      </c>
      <c r="Y220" t="s">
        <v>67</v>
      </c>
      <c r="Z220" t="s">
        <v>61</v>
      </c>
      <c r="AA220" t="s">
        <v>711</v>
      </c>
      <c r="AB220">
        <v>0</v>
      </c>
      <c r="AC220">
        <v>0</v>
      </c>
    </row>
    <row r="221" spans="1:29" x14ac:dyDescent="0.25">
      <c r="A221">
        <v>228</v>
      </c>
      <c r="B221" t="s">
        <v>712</v>
      </c>
      <c r="C221" t="s">
        <v>713</v>
      </c>
      <c r="D221">
        <v>1</v>
      </c>
      <c r="E221" t="s">
        <v>714</v>
      </c>
      <c r="F221" t="s">
        <v>165</v>
      </c>
      <c r="G221" t="s">
        <v>715</v>
      </c>
      <c r="I221">
        <v>67.52</v>
      </c>
      <c r="J221">
        <v>74.260000000000005</v>
      </c>
      <c r="K221">
        <v>70.8</v>
      </c>
      <c r="L221">
        <v>75.2</v>
      </c>
      <c r="M221">
        <v>78.069999999999993</v>
      </c>
      <c r="N221">
        <v>73.61</v>
      </c>
      <c r="O221">
        <v>71</v>
      </c>
      <c r="T221">
        <v>1</v>
      </c>
      <c r="U221">
        <v>1</v>
      </c>
      <c r="V221">
        <v>1</v>
      </c>
      <c r="Y221" t="s">
        <v>60</v>
      </c>
      <c r="Z221" t="s">
        <v>68</v>
      </c>
      <c r="AA221" t="s">
        <v>716</v>
      </c>
      <c r="AB221">
        <v>1</v>
      </c>
      <c r="AC221">
        <v>0</v>
      </c>
    </row>
    <row r="222" spans="1:29" x14ac:dyDescent="0.25">
      <c r="A222">
        <v>229</v>
      </c>
      <c r="B222" t="s">
        <v>717</v>
      </c>
      <c r="C222" t="s">
        <v>718</v>
      </c>
      <c r="D222">
        <v>1</v>
      </c>
      <c r="E222" t="s">
        <v>359</v>
      </c>
      <c r="F222" t="s">
        <v>233</v>
      </c>
      <c r="G222" t="s">
        <v>719</v>
      </c>
      <c r="I222">
        <v>32.130000000000003</v>
      </c>
      <c r="J222">
        <v>33.119999999999997</v>
      </c>
      <c r="K222">
        <v>36.799999999999997</v>
      </c>
      <c r="L222">
        <v>33</v>
      </c>
      <c r="M222">
        <v>35.549999999999997</v>
      </c>
      <c r="N222">
        <v>29.94</v>
      </c>
      <c r="O222">
        <v>37</v>
      </c>
      <c r="T222">
        <v>1</v>
      </c>
      <c r="U222">
        <v>1</v>
      </c>
      <c r="V222">
        <v>1</v>
      </c>
      <c r="Y222" t="s">
        <v>235</v>
      </c>
      <c r="Z222" t="s">
        <v>68</v>
      </c>
      <c r="AA222" t="s">
        <v>720</v>
      </c>
      <c r="AB222">
        <v>0</v>
      </c>
      <c r="AC222">
        <v>0</v>
      </c>
    </row>
    <row r="223" spans="1:29" x14ac:dyDescent="0.25">
      <c r="A223">
        <v>230</v>
      </c>
      <c r="B223" t="s">
        <v>721</v>
      </c>
      <c r="C223" t="s">
        <v>722</v>
      </c>
      <c r="D223">
        <v>1</v>
      </c>
      <c r="E223" t="s">
        <v>51</v>
      </c>
      <c r="F223" t="s">
        <v>52</v>
      </c>
      <c r="G223" t="s">
        <v>723</v>
      </c>
      <c r="I223">
        <v>371.25</v>
      </c>
      <c r="J223">
        <v>375.84</v>
      </c>
      <c r="K223">
        <v>401.2</v>
      </c>
      <c r="L223">
        <v>400.4</v>
      </c>
      <c r="M223">
        <v>362.5</v>
      </c>
      <c r="N223">
        <v>386.78</v>
      </c>
      <c r="O223">
        <v>391</v>
      </c>
      <c r="T223">
        <v>1</v>
      </c>
      <c r="U223">
        <v>1</v>
      </c>
      <c r="V223">
        <v>1</v>
      </c>
      <c r="Y223" t="s">
        <v>54</v>
      </c>
      <c r="Z223" t="s">
        <v>68</v>
      </c>
      <c r="AA223" t="s">
        <v>724</v>
      </c>
      <c r="AB223">
        <v>2</v>
      </c>
      <c r="AC223">
        <v>0</v>
      </c>
    </row>
    <row r="224" spans="1:29" x14ac:dyDescent="0.25">
      <c r="A224">
        <v>231</v>
      </c>
      <c r="B224" t="s">
        <v>725</v>
      </c>
      <c r="C224" t="s">
        <v>726</v>
      </c>
      <c r="D224">
        <v>1</v>
      </c>
      <c r="E224" t="s">
        <v>368</v>
      </c>
      <c r="F224" t="s">
        <v>71</v>
      </c>
      <c r="G224" t="s">
        <v>727</v>
      </c>
      <c r="I224">
        <v>376.91</v>
      </c>
      <c r="J224">
        <v>392.95</v>
      </c>
      <c r="K224">
        <v>393.2</v>
      </c>
      <c r="L224">
        <v>435.2</v>
      </c>
      <c r="M224">
        <v>479.35</v>
      </c>
      <c r="N224">
        <v>518.26</v>
      </c>
      <c r="O224">
        <v>378</v>
      </c>
      <c r="T224">
        <v>1</v>
      </c>
      <c r="U224">
        <v>1</v>
      </c>
      <c r="V224">
        <v>1</v>
      </c>
      <c r="Y224" t="s">
        <v>67</v>
      </c>
      <c r="Z224" t="s">
        <v>55</v>
      </c>
      <c r="AA224" t="s">
        <v>728</v>
      </c>
      <c r="AB224">
        <v>0</v>
      </c>
      <c r="AC224">
        <v>0</v>
      </c>
    </row>
    <row r="225" spans="1:29" x14ac:dyDescent="0.25">
      <c r="A225">
        <v>232</v>
      </c>
      <c r="B225" t="s">
        <v>729</v>
      </c>
      <c r="D225">
        <v>1</v>
      </c>
      <c r="E225" t="s">
        <v>359</v>
      </c>
      <c r="F225" t="s">
        <v>233</v>
      </c>
      <c r="G225" t="s">
        <v>730</v>
      </c>
      <c r="I225">
        <v>71.38</v>
      </c>
      <c r="J225">
        <v>69.81</v>
      </c>
      <c r="K225">
        <v>70.3</v>
      </c>
      <c r="L225">
        <v>66.8</v>
      </c>
      <c r="M225">
        <v>70.900000000000006</v>
      </c>
      <c r="N225">
        <v>72.98</v>
      </c>
      <c r="O225">
        <v>82</v>
      </c>
      <c r="T225">
        <v>1</v>
      </c>
      <c r="U225">
        <v>1</v>
      </c>
      <c r="V225">
        <v>1</v>
      </c>
      <c r="Y225" t="s">
        <v>235</v>
      </c>
      <c r="Z225" t="s">
        <v>68</v>
      </c>
      <c r="AA225" t="s">
        <v>731</v>
      </c>
      <c r="AB225">
        <v>1</v>
      </c>
      <c r="AC225">
        <v>0</v>
      </c>
    </row>
    <row r="226" spans="1:29" x14ac:dyDescent="0.25">
      <c r="A226">
        <v>233</v>
      </c>
      <c r="B226" t="s">
        <v>732</v>
      </c>
      <c r="D226">
        <v>1</v>
      </c>
      <c r="E226" t="s">
        <v>733</v>
      </c>
      <c r="F226" t="s">
        <v>118</v>
      </c>
      <c r="G226" t="s">
        <v>734</v>
      </c>
      <c r="I226">
        <v>73.55</v>
      </c>
      <c r="J226">
        <v>76.2</v>
      </c>
      <c r="K226">
        <v>80.8</v>
      </c>
      <c r="L226">
        <v>81.900000000000006</v>
      </c>
      <c r="M226">
        <v>90.68</v>
      </c>
      <c r="N226">
        <v>86.68</v>
      </c>
      <c r="O226">
        <v>83</v>
      </c>
      <c r="T226">
        <v>1</v>
      </c>
      <c r="U226">
        <v>1</v>
      </c>
      <c r="V226">
        <v>1</v>
      </c>
      <c r="Y226" t="s">
        <v>225</v>
      </c>
      <c r="Z226" t="s">
        <v>68</v>
      </c>
      <c r="AA226" t="s">
        <v>735</v>
      </c>
      <c r="AB226">
        <v>0</v>
      </c>
      <c r="AC226">
        <v>2</v>
      </c>
    </row>
    <row r="227" spans="1:29" x14ac:dyDescent="0.25">
      <c r="A227">
        <v>234</v>
      </c>
      <c r="B227" t="s">
        <v>736</v>
      </c>
      <c r="C227" t="s">
        <v>737</v>
      </c>
      <c r="D227">
        <v>1</v>
      </c>
      <c r="E227" t="s">
        <v>123</v>
      </c>
      <c r="F227" t="s">
        <v>124</v>
      </c>
      <c r="G227" t="s">
        <v>738</v>
      </c>
      <c r="I227">
        <v>28.83</v>
      </c>
      <c r="J227">
        <v>27.25</v>
      </c>
      <c r="K227">
        <v>27.3</v>
      </c>
      <c r="L227">
        <v>28.8</v>
      </c>
      <c r="M227">
        <v>26.65</v>
      </c>
      <c r="N227">
        <v>28.9</v>
      </c>
      <c r="O227">
        <v>35</v>
      </c>
      <c r="T227">
        <v>1</v>
      </c>
      <c r="U227">
        <v>1</v>
      </c>
      <c r="V227">
        <v>1</v>
      </c>
      <c r="Y227" t="s">
        <v>126</v>
      </c>
      <c r="Z227" t="s">
        <v>68</v>
      </c>
      <c r="AA227" t="s">
        <v>739</v>
      </c>
      <c r="AB227">
        <v>0</v>
      </c>
      <c r="AC227">
        <v>0</v>
      </c>
    </row>
    <row r="228" spans="1:29" x14ac:dyDescent="0.25">
      <c r="A228">
        <v>235</v>
      </c>
      <c r="B228" t="s">
        <v>740</v>
      </c>
      <c r="D228">
        <v>1</v>
      </c>
      <c r="E228" t="s">
        <v>359</v>
      </c>
      <c r="F228" t="s">
        <v>233</v>
      </c>
      <c r="G228" t="s">
        <v>741</v>
      </c>
      <c r="I228">
        <v>196.86</v>
      </c>
      <c r="J228">
        <v>254.01</v>
      </c>
      <c r="K228">
        <v>252.4</v>
      </c>
      <c r="L228">
        <v>266.10000000000002</v>
      </c>
      <c r="M228">
        <v>250.55</v>
      </c>
      <c r="N228">
        <v>268.94</v>
      </c>
      <c r="O228">
        <v>240</v>
      </c>
      <c r="T228">
        <v>1</v>
      </c>
      <c r="U228">
        <v>1</v>
      </c>
      <c r="V228">
        <v>1</v>
      </c>
      <c r="Y228" t="s">
        <v>235</v>
      </c>
      <c r="Z228" t="s">
        <v>68</v>
      </c>
      <c r="AA228" t="s">
        <v>742</v>
      </c>
      <c r="AB228">
        <v>0</v>
      </c>
      <c r="AC228">
        <v>0</v>
      </c>
    </row>
    <row r="229" spans="1:29" x14ac:dyDescent="0.25">
      <c r="A229">
        <v>236</v>
      </c>
      <c r="B229" t="s">
        <v>743</v>
      </c>
      <c r="C229" t="s">
        <v>744</v>
      </c>
      <c r="D229">
        <v>1</v>
      </c>
      <c r="E229" t="s">
        <v>228</v>
      </c>
      <c r="F229" t="s">
        <v>144</v>
      </c>
      <c r="G229" t="s">
        <v>745</v>
      </c>
      <c r="I229">
        <v>5</v>
      </c>
      <c r="J229">
        <v>5</v>
      </c>
      <c r="K229">
        <v>5</v>
      </c>
      <c r="L229">
        <v>5.8</v>
      </c>
      <c r="M229">
        <v>5</v>
      </c>
      <c r="N229">
        <v>4</v>
      </c>
      <c r="O229">
        <v>5</v>
      </c>
      <c r="U229">
        <v>1</v>
      </c>
      <c r="V229">
        <v>1</v>
      </c>
      <c r="Y229" t="s">
        <v>147</v>
      </c>
      <c r="Z229" t="s">
        <v>61</v>
      </c>
      <c r="AA229" t="s">
        <v>746</v>
      </c>
      <c r="AB229">
        <v>0</v>
      </c>
      <c r="AC229">
        <v>0</v>
      </c>
    </row>
    <row r="230" spans="1:29" x14ac:dyDescent="0.25">
      <c r="A230">
        <v>237</v>
      </c>
      <c r="B230" t="s">
        <v>747</v>
      </c>
      <c r="C230" t="s">
        <v>748</v>
      </c>
      <c r="D230">
        <v>1</v>
      </c>
      <c r="E230" t="s">
        <v>521</v>
      </c>
      <c r="F230" t="s">
        <v>85</v>
      </c>
      <c r="G230" t="s">
        <v>749</v>
      </c>
      <c r="I230">
        <v>3410.68</v>
      </c>
      <c r="J230">
        <v>3365.48</v>
      </c>
      <c r="K230">
        <v>3452</v>
      </c>
      <c r="L230">
        <v>3509.6</v>
      </c>
      <c r="M230">
        <v>3472.77</v>
      </c>
      <c r="N230">
        <v>3550.61</v>
      </c>
      <c r="O230">
        <v>3977</v>
      </c>
      <c r="T230">
        <v>1</v>
      </c>
      <c r="U230">
        <v>1</v>
      </c>
      <c r="V230">
        <v>1</v>
      </c>
      <c r="Y230" t="s">
        <v>60</v>
      </c>
      <c r="Z230" t="s">
        <v>68</v>
      </c>
      <c r="AA230" t="s">
        <v>750</v>
      </c>
      <c r="AB230">
        <v>0</v>
      </c>
      <c r="AC230">
        <v>0</v>
      </c>
    </row>
    <row r="231" spans="1:29" x14ac:dyDescent="0.25">
      <c r="A231">
        <v>238</v>
      </c>
      <c r="B231" t="s">
        <v>751</v>
      </c>
      <c r="C231" t="s">
        <v>752</v>
      </c>
      <c r="D231">
        <v>1</v>
      </c>
      <c r="E231" t="s">
        <v>445</v>
      </c>
      <c r="F231" t="s">
        <v>52</v>
      </c>
      <c r="G231" t="s">
        <v>753</v>
      </c>
      <c r="I231">
        <f>1300.9-1.25</f>
        <v>1299.6500000000001</v>
      </c>
      <c r="J231">
        <v>1394.71</v>
      </c>
      <c r="K231">
        <v>1464.35</v>
      </c>
      <c r="L231">
        <v>1463.1</v>
      </c>
      <c r="M231">
        <v>1504.75</v>
      </c>
      <c r="N231">
        <v>1565.14</v>
      </c>
      <c r="O231">
        <v>1320</v>
      </c>
      <c r="T231">
        <v>1</v>
      </c>
      <c r="U231">
        <v>1</v>
      </c>
      <c r="V231">
        <v>1</v>
      </c>
      <c r="Y231" t="s">
        <v>78</v>
      </c>
      <c r="Z231" t="s">
        <v>55</v>
      </c>
      <c r="AA231" t="s">
        <v>754</v>
      </c>
      <c r="AB231">
        <v>6</v>
      </c>
      <c r="AC231">
        <v>4</v>
      </c>
    </row>
    <row r="232" spans="1:29" x14ac:dyDescent="0.25">
      <c r="A232">
        <v>239</v>
      </c>
      <c r="B232" t="s">
        <v>755</v>
      </c>
      <c r="D232">
        <v>1</v>
      </c>
      <c r="E232" t="s">
        <v>359</v>
      </c>
      <c r="F232" t="s">
        <v>233</v>
      </c>
      <c r="G232" t="s">
        <v>756</v>
      </c>
      <c r="I232">
        <v>22.15</v>
      </c>
      <c r="J232">
        <v>21.95</v>
      </c>
      <c r="K232">
        <v>27.3</v>
      </c>
      <c r="L232">
        <v>25.3</v>
      </c>
      <c r="M232">
        <v>24</v>
      </c>
      <c r="N232">
        <v>21.25</v>
      </c>
      <c r="O232">
        <v>25</v>
      </c>
      <c r="T232">
        <v>1</v>
      </c>
      <c r="U232">
        <v>1</v>
      </c>
      <c r="V232">
        <v>1</v>
      </c>
      <c r="Y232" t="s">
        <v>235</v>
      </c>
      <c r="Z232" t="s">
        <v>68</v>
      </c>
      <c r="AA232" t="s">
        <v>757</v>
      </c>
      <c r="AB232">
        <v>0</v>
      </c>
      <c r="AC232">
        <v>0</v>
      </c>
    </row>
    <row r="233" spans="1:29" x14ac:dyDescent="0.25">
      <c r="A233">
        <v>240</v>
      </c>
      <c r="B233" t="s">
        <v>758</v>
      </c>
      <c r="D233">
        <v>1</v>
      </c>
      <c r="E233" t="s">
        <v>359</v>
      </c>
      <c r="F233" t="s">
        <v>233</v>
      </c>
      <c r="G233" t="s">
        <v>759</v>
      </c>
      <c r="I233">
        <v>76.239999999999995</v>
      </c>
      <c r="J233">
        <v>75.5</v>
      </c>
      <c r="K233">
        <v>91.9</v>
      </c>
      <c r="L233">
        <v>84.1</v>
      </c>
      <c r="M233">
        <v>106.41</v>
      </c>
      <c r="N233">
        <v>105.69</v>
      </c>
      <c r="O233">
        <v>86</v>
      </c>
      <c r="T233">
        <v>1</v>
      </c>
      <c r="U233">
        <v>1</v>
      </c>
      <c r="V233">
        <v>1</v>
      </c>
      <c r="Y233" t="s">
        <v>235</v>
      </c>
      <c r="Z233" t="s">
        <v>55</v>
      </c>
      <c r="AA233" t="s">
        <v>760</v>
      </c>
      <c r="AB233">
        <v>1</v>
      </c>
      <c r="AC233">
        <v>2</v>
      </c>
    </row>
    <row r="234" spans="1:29" x14ac:dyDescent="0.25">
      <c r="A234">
        <v>241</v>
      </c>
      <c r="B234" t="s">
        <v>761</v>
      </c>
      <c r="C234" t="s">
        <v>762</v>
      </c>
      <c r="D234">
        <v>1</v>
      </c>
      <c r="E234" t="s">
        <v>359</v>
      </c>
      <c r="F234" t="s">
        <v>233</v>
      </c>
      <c r="G234" t="s">
        <v>763</v>
      </c>
      <c r="I234">
        <v>185.04</v>
      </c>
      <c r="J234">
        <v>238.06</v>
      </c>
      <c r="K234">
        <v>235.8</v>
      </c>
      <c r="L234">
        <v>254.9</v>
      </c>
      <c r="M234">
        <v>216.12</v>
      </c>
      <c r="N234">
        <v>222.29</v>
      </c>
      <c r="O234">
        <v>192</v>
      </c>
      <c r="T234">
        <v>1</v>
      </c>
      <c r="U234">
        <v>1</v>
      </c>
      <c r="V234">
        <v>1</v>
      </c>
      <c r="Y234" t="s">
        <v>235</v>
      </c>
      <c r="Z234" t="s">
        <v>68</v>
      </c>
      <c r="AA234" t="s">
        <v>764</v>
      </c>
      <c r="AB234">
        <v>0</v>
      </c>
      <c r="AC234">
        <v>0</v>
      </c>
    </row>
    <row r="235" spans="1:29" x14ac:dyDescent="0.25">
      <c r="A235">
        <v>242</v>
      </c>
      <c r="B235" t="s">
        <v>765</v>
      </c>
      <c r="D235">
        <v>1</v>
      </c>
      <c r="E235" t="s">
        <v>359</v>
      </c>
      <c r="F235" t="s">
        <v>233</v>
      </c>
      <c r="G235" t="s">
        <v>766</v>
      </c>
      <c r="I235">
        <v>18.8</v>
      </c>
      <c r="J235">
        <v>17.350000000000001</v>
      </c>
      <c r="K235">
        <v>17.2</v>
      </c>
      <c r="L235">
        <v>19</v>
      </c>
      <c r="M235">
        <v>22.3</v>
      </c>
      <c r="N235">
        <v>20.55</v>
      </c>
      <c r="O235">
        <v>21</v>
      </c>
      <c r="T235">
        <v>1</v>
      </c>
      <c r="U235">
        <v>1</v>
      </c>
      <c r="V235">
        <v>1</v>
      </c>
      <c r="Y235" t="s">
        <v>235</v>
      </c>
      <c r="Z235" t="s">
        <v>68</v>
      </c>
      <c r="AA235" t="s">
        <v>767</v>
      </c>
      <c r="AB235">
        <v>0</v>
      </c>
      <c r="AC235">
        <v>0</v>
      </c>
    </row>
    <row r="236" spans="1:29" x14ac:dyDescent="0.25">
      <c r="A236">
        <v>243</v>
      </c>
      <c r="B236" t="s">
        <v>768</v>
      </c>
      <c r="D236">
        <v>1</v>
      </c>
      <c r="E236" t="s">
        <v>359</v>
      </c>
      <c r="F236" t="s">
        <v>233</v>
      </c>
      <c r="G236" t="s">
        <v>769</v>
      </c>
      <c r="I236">
        <v>112.44</v>
      </c>
      <c r="J236">
        <v>132.76</v>
      </c>
      <c r="K236">
        <v>134.69999999999999</v>
      </c>
      <c r="L236">
        <v>135.30000000000001</v>
      </c>
      <c r="M236">
        <v>116.14</v>
      </c>
      <c r="N236">
        <v>123.09</v>
      </c>
      <c r="O236">
        <v>129</v>
      </c>
      <c r="T236">
        <v>1</v>
      </c>
      <c r="U236">
        <v>1</v>
      </c>
      <c r="V236">
        <v>1</v>
      </c>
      <c r="Y236" t="s">
        <v>235</v>
      </c>
      <c r="Z236" t="s">
        <v>68</v>
      </c>
      <c r="AA236" t="s">
        <v>770</v>
      </c>
      <c r="AB236">
        <v>0</v>
      </c>
      <c r="AC236">
        <v>0</v>
      </c>
    </row>
    <row r="237" spans="1:29" x14ac:dyDescent="0.25">
      <c r="A237">
        <v>244</v>
      </c>
      <c r="B237" t="s">
        <v>771</v>
      </c>
      <c r="C237" t="s">
        <v>772</v>
      </c>
      <c r="D237">
        <v>1</v>
      </c>
      <c r="E237" t="s">
        <v>359</v>
      </c>
      <c r="F237" t="s">
        <v>233</v>
      </c>
      <c r="G237" t="s">
        <v>773</v>
      </c>
      <c r="I237">
        <v>81.47</v>
      </c>
      <c r="J237">
        <v>69.55</v>
      </c>
      <c r="K237">
        <v>74.3</v>
      </c>
      <c r="L237">
        <v>70.2</v>
      </c>
      <c r="M237">
        <v>71.58</v>
      </c>
      <c r="N237">
        <v>66.790000000000006</v>
      </c>
      <c r="O237">
        <v>82</v>
      </c>
      <c r="T237">
        <v>1</v>
      </c>
      <c r="U237">
        <v>1</v>
      </c>
      <c r="V237">
        <v>1</v>
      </c>
      <c r="Y237" t="s">
        <v>235</v>
      </c>
      <c r="Z237" t="s">
        <v>68</v>
      </c>
      <c r="AA237" t="s">
        <v>774</v>
      </c>
      <c r="AB237">
        <v>0</v>
      </c>
      <c r="AC237">
        <v>0</v>
      </c>
    </row>
    <row r="238" spans="1:29" x14ac:dyDescent="0.25">
      <c r="A238">
        <v>245</v>
      </c>
      <c r="B238" t="s">
        <v>775</v>
      </c>
      <c r="D238">
        <v>1</v>
      </c>
      <c r="F238" t="s">
        <v>52</v>
      </c>
      <c r="G238" t="s">
        <v>776</v>
      </c>
      <c r="I238">
        <v>0.05</v>
      </c>
      <c r="J238">
        <v>0.05</v>
      </c>
      <c r="K238">
        <v>0.05</v>
      </c>
      <c r="L238">
        <v>0.05</v>
      </c>
      <c r="M238">
        <v>0.05</v>
      </c>
      <c r="N238">
        <v>0.04</v>
      </c>
      <c r="X238" t="s">
        <v>599</v>
      </c>
      <c r="Y238" t="s">
        <v>82</v>
      </c>
      <c r="Z238" t="s">
        <v>61</v>
      </c>
      <c r="AA238" t="s">
        <v>777</v>
      </c>
      <c r="AB238">
        <v>0</v>
      </c>
      <c r="AC238">
        <v>0</v>
      </c>
    </row>
    <row r="239" spans="1:29" x14ac:dyDescent="0.25">
      <c r="A239">
        <v>246</v>
      </c>
      <c r="B239" t="s">
        <v>778</v>
      </c>
      <c r="D239">
        <v>1</v>
      </c>
      <c r="E239">
        <v>133</v>
      </c>
      <c r="F239" t="s">
        <v>71</v>
      </c>
      <c r="G239" t="s">
        <v>779</v>
      </c>
      <c r="I239">
        <v>377.51</v>
      </c>
      <c r="J239">
        <v>422.28</v>
      </c>
      <c r="K239">
        <v>456.9</v>
      </c>
      <c r="L239">
        <v>1207.3</v>
      </c>
      <c r="M239">
        <v>1302.9000000000001</v>
      </c>
      <c r="N239">
        <v>1366.9</v>
      </c>
      <c r="O239">
        <v>383</v>
      </c>
      <c r="T239">
        <v>1</v>
      </c>
      <c r="U239">
        <v>1</v>
      </c>
      <c r="V239">
        <v>1</v>
      </c>
      <c r="Y239" t="s">
        <v>67</v>
      </c>
      <c r="Z239" t="s">
        <v>55</v>
      </c>
      <c r="AA239" t="s">
        <v>780</v>
      </c>
      <c r="AB239">
        <v>0</v>
      </c>
      <c r="AC239">
        <v>0</v>
      </c>
    </row>
    <row r="240" spans="1:29" x14ac:dyDescent="0.25">
      <c r="A240">
        <v>247</v>
      </c>
      <c r="B240" t="s">
        <v>781</v>
      </c>
      <c r="D240">
        <v>1</v>
      </c>
      <c r="F240" t="s">
        <v>71</v>
      </c>
      <c r="G240" t="s">
        <v>782</v>
      </c>
      <c r="J240">
        <v>0.25</v>
      </c>
      <c r="K240">
        <v>0.25</v>
      </c>
      <c r="L240">
        <v>0.18</v>
      </c>
      <c r="M240">
        <v>0.18</v>
      </c>
      <c r="N240">
        <v>0.25</v>
      </c>
      <c r="X240" t="s">
        <v>59</v>
      </c>
      <c r="Y240" t="s">
        <v>67</v>
      </c>
      <c r="Z240" t="s">
        <v>61</v>
      </c>
      <c r="AA240" t="s">
        <v>783</v>
      </c>
      <c r="AB240">
        <v>0</v>
      </c>
      <c r="AC240">
        <v>0</v>
      </c>
    </row>
    <row r="241" spans="1:29" x14ac:dyDescent="0.25">
      <c r="A241">
        <v>248</v>
      </c>
      <c r="B241" t="s">
        <v>701</v>
      </c>
      <c r="C241" t="s">
        <v>784</v>
      </c>
      <c r="D241">
        <v>1</v>
      </c>
      <c r="E241" t="s">
        <v>785</v>
      </c>
      <c r="F241" t="s">
        <v>106</v>
      </c>
      <c r="G241" t="s">
        <v>786</v>
      </c>
      <c r="I241">
        <f>392.73-4.4</f>
        <v>388.33000000000004</v>
      </c>
      <c r="J241">
        <v>398.43</v>
      </c>
      <c r="K241">
        <v>406.9</v>
      </c>
      <c r="L241">
        <v>371.6</v>
      </c>
      <c r="M241">
        <v>425</v>
      </c>
      <c r="N241">
        <v>420</v>
      </c>
      <c r="O241">
        <v>411</v>
      </c>
      <c r="T241">
        <v>1</v>
      </c>
      <c r="U241">
        <v>1</v>
      </c>
      <c r="V241">
        <v>1</v>
      </c>
      <c r="Y241" t="s">
        <v>108</v>
      </c>
      <c r="Z241" t="s">
        <v>68</v>
      </c>
      <c r="AA241" t="s">
        <v>787</v>
      </c>
      <c r="AB241">
        <v>0</v>
      </c>
      <c r="AC241">
        <v>1</v>
      </c>
    </row>
    <row r="242" spans="1:29" x14ac:dyDescent="0.25">
      <c r="A242">
        <v>249</v>
      </c>
      <c r="B242" t="s">
        <v>788</v>
      </c>
      <c r="C242" t="s">
        <v>789</v>
      </c>
      <c r="D242">
        <v>1</v>
      </c>
      <c r="E242" t="s">
        <v>785</v>
      </c>
      <c r="F242" t="s">
        <v>106</v>
      </c>
      <c r="G242" t="s">
        <v>790</v>
      </c>
      <c r="I242">
        <v>551.77</v>
      </c>
      <c r="J242">
        <v>687.91</v>
      </c>
      <c r="K242">
        <v>657.1</v>
      </c>
      <c r="L242">
        <v>684.6</v>
      </c>
      <c r="M242">
        <v>745.34</v>
      </c>
      <c r="N242">
        <v>773.35</v>
      </c>
      <c r="O242">
        <v>589</v>
      </c>
      <c r="T242">
        <v>1</v>
      </c>
      <c r="U242">
        <v>1</v>
      </c>
      <c r="V242">
        <v>1</v>
      </c>
      <c r="Y242" t="s">
        <v>108</v>
      </c>
      <c r="Z242" t="s">
        <v>68</v>
      </c>
      <c r="AA242" t="s">
        <v>791</v>
      </c>
      <c r="AB242">
        <v>2</v>
      </c>
      <c r="AC242">
        <v>0</v>
      </c>
    </row>
    <row r="243" spans="1:29" x14ac:dyDescent="0.25">
      <c r="A243">
        <v>250</v>
      </c>
      <c r="B243" t="s">
        <v>792</v>
      </c>
      <c r="D243">
        <v>1</v>
      </c>
      <c r="F243" t="s">
        <v>71</v>
      </c>
      <c r="G243" t="s">
        <v>793</v>
      </c>
      <c r="I243">
        <v>0.01</v>
      </c>
      <c r="J243">
        <v>0.03</v>
      </c>
      <c r="K243">
        <v>0.03</v>
      </c>
      <c r="L243">
        <v>1.2999999999999999E-2</v>
      </c>
      <c r="M243">
        <v>1.2999999999999999E-2</v>
      </c>
      <c r="N243">
        <v>2.5999999999999999E-2</v>
      </c>
      <c r="X243" t="s">
        <v>794</v>
      </c>
      <c r="Y243" t="s">
        <v>67</v>
      </c>
      <c r="Z243" t="s">
        <v>61</v>
      </c>
      <c r="AA243" t="s">
        <v>795</v>
      </c>
      <c r="AB243">
        <v>0</v>
      </c>
      <c r="AC243">
        <v>0</v>
      </c>
    </row>
    <row r="244" spans="1:29" x14ac:dyDescent="0.25">
      <c r="A244">
        <v>251</v>
      </c>
      <c r="B244" t="s">
        <v>796</v>
      </c>
      <c r="D244">
        <v>1</v>
      </c>
      <c r="E244" t="s">
        <v>89</v>
      </c>
      <c r="F244" t="s">
        <v>71</v>
      </c>
      <c r="G244" t="s">
        <v>797</v>
      </c>
      <c r="I244">
        <v>237.03</v>
      </c>
      <c r="J244">
        <v>234.99</v>
      </c>
      <c r="K244">
        <v>234.37</v>
      </c>
      <c r="L244">
        <v>232.9</v>
      </c>
      <c r="M244">
        <v>236.3</v>
      </c>
      <c r="N244">
        <v>232.88</v>
      </c>
      <c r="O244">
        <v>250</v>
      </c>
      <c r="T244">
        <v>1</v>
      </c>
      <c r="U244">
        <v>1</v>
      </c>
      <c r="V244">
        <v>1</v>
      </c>
      <c r="Y244" t="s">
        <v>67</v>
      </c>
      <c r="Z244" t="s">
        <v>55</v>
      </c>
      <c r="AA244" t="s">
        <v>798</v>
      </c>
      <c r="AB244">
        <v>0</v>
      </c>
      <c r="AC244">
        <v>0</v>
      </c>
    </row>
    <row r="245" spans="1:29" x14ac:dyDescent="0.25">
      <c r="A245">
        <v>252</v>
      </c>
      <c r="B245" t="s">
        <v>799</v>
      </c>
      <c r="C245" t="s">
        <v>800</v>
      </c>
      <c r="D245">
        <v>1</v>
      </c>
      <c r="E245" t="s">
        <v>445</v>
      </c>
      <c r="F245" t="s">
        <v>52</v>
      </c>
      <c r="G245" t="s">
        <v>801</v>
      </c>
      <c r="I245">
        <v>312.39999999999998</v>
      </c>
      <c r="J245">
        <v>316.62</v>
      </c>
      <c r="K245">
        <v>328.3</v>
      </c>
      <c r="L245">
        <v>320.7</v>
      </c>
      <c r="M245">
        <v>347.15</v>
      </c>
      <c r="N245">
        <v>348.96</v>
      </c>
      <c r="O245">
        <v>341</v>
      </c>
      <c r="T245">
        <v>1</v>
      </c>
      <c r="U245">
        <v>1</v>
      </c>
      <c r="V245">
        <v>1</v>
      </c>
      <c r="Y245" t="s">
        <v>78</v>
      </c>
      <c r="Z245" t="s">
        <v>68</v>
      </c>
      <c r="AA245" t="s">
        <v>802</v>
      </c>
      <c r="AB245">
        <v>0</v>
      </c>
      <c r="AC245">
        <v>0</v>
      </c>
    </row>
    <row r="246" spans="1:29" x14ac:dyDescent="0.25">
      <c r="A246">
        <v>253</v>
      </c>
      <c r="B246" t="s">
        <v>803</v>
      </c>
      <c r="C246" t="s">
        <v>804</v>
      </c>
      <c r="D246">
        <v>1</v>
      </c>
      <c r="E246" t="s">
        <v>805</v>
      </c>
      <c r="F246" t="s">
        <v>52</v>
      </c>
      <c r="G246" t="s">
        <v>806</v>
      </c>
      <c r="I246">
        <v>168.5</v>
      </c>
      <c r="J246">
        <v>173.15</v>
      </c>
      <c r="K246">
        <v>190.8</v>
      </c>
      <c r="L246">
        <v>196.8</v>
      </c>
      <c r="M246">
        <v>205.28</v>
      </c>
      <c r="N246">
        <v>205.76</v>
      </c>
      <c r="O246">
        <v>199</v>
      </c>
      <c r="T246">
        <v>1</v>
      </c>
      <c r="U246">
        <v>1</v>
      </c>
      <c r="V246">
        <v>1</v>
      </c>
      <c r="Y246" t="s">
        <v>54</v>
      </c>
      <c r="Z246" t="s">
        <v>55</v>
      </c>
      <c r="AA246" t="s">
        <v>807</v>
      </c>
      <c r="AB246">
        <v>0</v>
      </c>
      <c r="AC246">
        <v>0</v>
      </c>
    </row>
    <row r="247" spans="1:29" x14ac:dyDescent="0.25">
      <c r="A247">
        <v>254</v>
      </c>
      <c r="B247" t="s">
        <v>808</v>
      </c>
      <c r="D247">
        <v>1</v>
      </c>
      <c r="F247" t="s">
        <v>71</v>
      </c>
      <c r="G247" t="s">
        <v>809</v>
      </c>
      <c r="I247">
        <v>3.5</v>
      </c>
      <c r="J247">
        <v>5</v>
      </c>
      <c r="K247">
        <v>5</v>
      </c>
      <c r="L247">
        <v>3.5</v>
      </c>
      <c r="M247">
        <v>3.5</v>
      </c>
      <c r="N247">
        <v>3.5</v>
      </c>
      <c r="X247" t="s">
        <v>59</v>
      </c>
      <c r="Y247" t="s">
        <v>67</v>
      </c>
      <c r="Z247" t="s">
        <v>61</v>
      </c>
      <c r="AA247" t="s">
        <v>810</v>
      </c>
      <c r="AB247">
        <v>0</v>
      </c>
      <c r="AC247">
        <v>0</v>
      </c>
    </row>
    <row r="248" spans="1:29" x14ac:dyDescent="0.25">
      <c r="A248">
        <v>255</v>
      </c>
      <c r="B248" t="s">
        <v>811</v>
      </c>
      <c r="C248" t="s">
        <v>812</v>
      </c>
      <c r="D248">
        <v>1</v>
      </c>
      <c r="E248" t="s">
        <v>198</v>
      </c>
      <c r="F248" t="s">
        <v>71</v>
      </c>
      <c r="G248" t="s">
        <v>813</v>
      </c>
      <c r="I248">
        <v>1180.8800000000001</v>
      </c>
      <c r="J248">
        <v>1091.8900000000001</v>
      </c>
      <c r="K248">
        <v>1061.7</v>
      </c>
      <c r="L248">
        <v>1059.5</v>
      </c>
      <c r="M248">
        <v>1033.92</v>
      </c>
      <c r="N248">
        <v>971.42</v>
      </c>
      <c r="O248">
        <v>1275</v>
      </c>
      <c r="T248">
        <v>1</v>
      </c>
      <c r="U248">
        <v>1</v>
      </c>
      <c r="V248">
        <v>1</v>
      </c>
      <c r="Y248" t="s">
        <v>67</v>
      </c>
      <c r="Z248" t="s">
        <v>68</v>
      </c>
      <c r="AA248" t="s">
        <v>814</v>
      </c>
      <c r="AB248">
        <v>0</v>
      </c>
      <c r="AC248">
        <v>2</v>
      </c>
    </row>
    <row r="249" spans="1:29" x14ac:dyDescent="0.25">
      <c r="A249">
        <v>256</v>
      </c>
      <c r="B249" t="s">
        <v>10</v>
      </c>
      <c r="C249" t="s">
        <v>815</v>
      </c>
      <c r="D249">
        <v>1</v>
      </c>
      <c r="E249" t="s">
        <v>172</v>
      </c>
      <c r="F249" t="s">
        <v>71</v>
      </c>
      <c r="G249" t="s">
        <v>816</v>
      </c>
      <c r="I249">
        <v>68.8</v>
      </c>
      <c r="J249">
        <v>63.7</v>
      </c>
      <c r="K249">
        <v>68</v>
      </c>
      <c r="L249">
        <v>70.400000000000006</v>
      </c>
      <c r="M249">
        <v>75.25</v>
      </c>
      <c r="N249">
        <v>70.25</v>
      </c>
      <c r="O249">
        <v>68</v>
      </c>
      <c r="T249">
        <v>1</v>
      </c>
      <c r="U249">
        <v>1</v>
      </c>
      <c r="V249">
        <v>1</v>
      </c>
      <c r="Y249" t="s">
        <v>67</v>
      </c>
      <c r="Z249" t="s">
        <v>68</v>
      </c>
      <c r="AA249" t="s">
        <v>817</v>
      </c>
      <c r="AB249">
        <v>0</v>
      </c>
      <c r="AC249">
        <v>0</v>
      </c>
    </row>
    <row r="250" spans="1:29" x14ac:dyDescent="0.25">
      <c r="A250">
        <v>257</v>
      </c>
      <c r="B250" t="s">
        <v>818</v>
      </c>
      <c r="D250">
        <v>1</v>
      </c>
      <c r="E250">
        <v>941</v>
      </c>
      <c r="F250" t="s">
        <v>106</v>
      </c>
      <c r="G250" t="s">
        <v>819</v>
      </c>
      <c r="I250">
        <v>195.12</v>
      </c>
      <c r="J250">
        <v>195.08</v>
      </c>
      <c r="K250">
        <v>199.15</v>
      </c>
      <c r="L250">
        <v>203.3</v>
      </c>
      <c r="M250">
        <v>202.86</v>
      </c>
      <c r="N250">
        <v>198.32</v>
      </c>
      <c r="O250">
        <v>243</v>
      </c>
      <c r="Q250">
        <v>1</v>
      </c>
      <c r="T250">
        <v>1</v>
      </c>
      <c r="U250">
        <v>1</v>
      </c>
      <c r="V250">
        <v>1</v>
      </c>
      <c r="Y250" t="s">
        <v>108</v>
      </c>
      <c r="Z250" t="s">
        <v>55</v>
      </c>
      <c r="AA250" t="s">
        <v>109</v>
      </c>
      <c r="AB250">
        <v>0</v>
      </c>
      <c r="AC250">
        <v>0</v>
      </c>
    </row>
    <row r="251" spans="1:29" x14ac:dyDescent="0.25">
      <c r="A251">
        <v>258</v>
      </c>
      <c r="B251" t="s">
        <v>820</v>
      </c>
      <c r="C251" t="s">
        <v>821</v>
      </c>
      <c r="D251">
        <v>1</v>
      </c>
      <c r="E251" t="s">
        <v>105</v>
      </c>
      <c r="F251" t="s">
        <v>106</v>
      </c>
      <c r="G251" t="s">
        <v>822</v>
      </c>
      <c r="I251">
        <v>4788.58</v>
      </c>
      <c r="J251">
        <v>4856.41</v>
      </c>
      <c r="K251">
        <v>4942</v>
      </c>
      <c r="L251">
        <v>5027.3</v>
      </c>
      <c r="M251">
        <v>4990.59</v>
      </c>
      <c r="N251">
        <v>4960.75</v>
      </c>
      <c r="O251">
        <v>5440</v>
      </c>
      <c r="Q251">
        <v>1</v>
      </c>
      <c r="T251">
        <v>1</v>
      </c>
      <c r="U251">
        <v>1</v>
      </c>
      <c r="V251">
        <v>1</v>
      </c>
      <c r="Y251" t="s">
        <v>108</v>
      </c>
      <c r="Z251" t="s">
        <v>55</v>
      </c>
      <c r="AA251" t="s">
        <v>109</v>
      </c>
      <c r="AB251">
        <v>0</v>
      </c>
      <c r="AC251">
        <v>0</v>
      </c>
    </row>
    <row r="252" spans="1:29" x14ac:dyDescent="0.25">
      <c r="A252">
        <v>259</v>
      </c>
      <c r="B252" t="s">
        <v>823</v>
      </c>
      <c r="D252">
        <v>1</v>
      </c>
      <c r="E252" t="s">
        <v>824</v>
      </c>
      <c r="F252" t="s">
        <v>52</v>
      </c>
      <c r="G252" t="s">
        <v>825</v>
      </c>
      <c r="I252">
        <v>288.63</v>
      </c>
      <c r="J252">
        <v>266.54000000000002</v>
      </c>
      <c r="K252">
        <v>274.3</v>
      </c>
      <c r="L252">
        <v>293.3</v>
      </c>
      <c r="M252">
        <v>279.08999999999997</v>
      </c>
      <c r="N252">
        <v>276.37</v>
      </c>
      <c r="O252">
        <v>312</v>
      </c>
      <c r="T252">
        <v>1</v>
      </c>
      <c r="U252">
        <v>1</v>
      </c>
      <c r="V252">
        <v>1</v>
      </c>
      <c r="Y252" t="s">
        <v>225</v>
      </c>
      <c r="Z252" t="s">
        <v>68</v>
      </c>
      <c r="AA252" t="s">
        <v>826</v>
      </c>
      <c r="AB252">
        <v>0</v>
      </c>
      <c r="AC252">
        <v>3</v>
      </c>
    </row>
    <row r="253" spans="1:29" x14ac:dyDescent="0.25">
      <c r="A253">
        <v>260</v>
      </c>
      <c r="B253" t="s">
        <v>827</v>
      </c>
      <c r="C253" t="s">
        <v>828</v>
      </c>
      <c r="D253">
        <v>1</v>
      </c>
      <c r="E253" t="s">
        <v>65</v>
      </c>
      <c r="F253" t="s">
        <v>52</v>
      </c>
      <c r="G253" t="s">
        <v>829</v>
      </c>
      <c r="I253">
        <v>106.01</v>
      </c>
      <c r="J253">
        <v>107.95</v>
      </c>
      <c r="K253">
        <v>89.5</v>
      </c>
      <c r="L253">
        <v>99.4</v>
      </c>
      <c r="M253">
        <v>107.75</v>
      </c>
      <c r="N253">
        <v>106.9</v>
      </c>
      <c r="O253">
        <v>121</v>
      </c>
      <c r="T253">
        <v>1</v>
      </c>
      <c r="U253">
        <v>1</v>
      </c>
      <c r="V253">
        <v>1</v>
      </c>
      <c r="Y253" t="s">
        <v>184</v>
      </c>
      <c r="Z253" t="s">
        <v>68</v>
      </c>
      <c r="AA253" t="s">
        <v>830</v>
      </c>
      <c r="AB253">
        <v>0</v>
      </c>
      <c r="AC253">
        <v>1</v>
      </c>
    </row>
    <row r="254" spans="1:29" x14ac:dyDescent="0.25">
      <c r="A254">
        <v>261</v>
      </c>
      <c r="B254" t="s">
        <v>831</v>
      </c>
      <c r="C254" t="s">
        <v>832</v>
      </c>
      <c r="D254">
        <v>1</v>
      </c>
      <c r="E254" t="s">
        <v>833</v>
      </c>
      <c r="F254" t="s">
        <v>71</v>
      </c>
      <c r="G254" t="s">
        <v>834</v>
      </c>
      <c r="H254" t="s">
        <v>835</v>
      </c>
      <c r="I254">
        <v>514.21</v>
      </c>
      <c r="J254">
        <v>518.74</v>
      </c>
      <c r="K254">
        <v>521.5</v>
      </c>
      <c r="L254">
        <v>545.4</v>
      </c>
      <c r="M254">
        <v>646.38</v>
      </c>
      <c r="N254">
        <v>661.63</v>
      </c>
      <c r="O254">
        <v>698</v>
      </c>
      <c r="T254">
        <v>1</v>
      </c>
      <c r="U254">
        <v>1</v>
      </c>
      <c r="V254">
        <v>1</v>
      </c>
      <c r="Y254" t="s">
        <v>184</v>
      </c>
      <c r="Z254" t="s">
        <v>55</v>
      </c>
      <c r="AA254" t="s">
        <v>836</v>
      </c>
      <c r="AB254">
        <v>0</v>
      </c>
      <c r="AC254">
        <v>1</v>
      </c>
    </row>
    <row r="255" spans="1:29" x14ac:dyDescent="0.25">
      <c r="A255">
        <v>262</v>
      </c>
      <c r="B255" t="s">
        <v>837</v>
      </c>
      <c r="D255">
        <v>1</v>
      </c>
      <c r="F255" t="s">
        <v>52</v>
      </c>
      <c r="G255" t="s">
        <v>838</v>
      </c>
      <c r="I255">
        <v>0.3</v>
      </c>
      <c r="J255">
        <v>0.13</v>
      </c>
      <c r="K255">
        <v>0.13</v>
      </c>
      <c r="L255">
        <v>0</v>
      </c>
      <c r="M255">
        <v>0</v>
      </c>
      <c r="N255" t="s">
        <v>879</v>
      </c>
      <c r="X255" t="s">
        <v>670</v>
      </c>
      <c r="Y255" t="s">
        <v>78</v>
      </c>
      <c r="Z255" t="s">
        <v>839</v>
      </c>
      <c r="AA255" t="s">
        <v>840</v>
      </c>
      <c r="AB255">
        <v>0</v>
      </c>
      <c r="AC255">
        <v>0</v>
      </c>
    </row>
    <row r="256" spans="1:29" x14ac:dyDescent="0.25">
      <c r="A256">
        <v>263</v>
      </c>
      <c r="B256" t="s">
        <v>841</v>
      </c>
      <c r="D256">
        <v>1</v>
      </c>
      <c r="F256" t="s">
        <v>52</v>
      </c>
      <c r="G256" t="s">
        <v>842</v>
      </c>
      <c r="J256">
        <v>0.5</v>
      </c>
      <c r="K256">
        <v>0.5</v>
      </c>
      <c r="L256">
        <v>0.5</v>
      </c>
      <c r="M256">
        <v>0.5</v>
      </c>
      <c r="N256">
        <v>0.5</v>
      </c>
      <c r="X256" t="s">
        <v>843</v>
      </c>
      <c r="Y256" t="s">
        <v>78</v>
      </c>
      <c r="Z256" t="s">
        <v>844</v>
      </c>
      <c r="AA256" t="s">
        <v>63</v>
      </c>
      <c r="AB256">
        <v>0</v>
      </c>
      <c r="AC256">
        <v>0</v>
      </c>
    </row>
    <row r="257" spans="1:29" x14ac:dyDescent="0.25">
      <c r="A257">
        <v>264</v>
      </c>
      <c r="B257" t="s">
        <v>845</v>
      </c>
      <c r="D257">
        <v>1</v>
      </c>
      <c r="F257" t="s">
        <v>52</v>
      </c>
      <c r="G257" t="s">
        <v>846</v>
      </c>
      <c r="I257">
        <v>0.5</v>
      </c>
      <c r="J257">
        <v>0.5</v>
      </c>
      <c r="K257">
        <v>0.5</v>
      </c>
      <c r="L257">
        <v>0.5</v>
      </c>
      <c r="M257">
        <v>0.5</v>
      </c>
      <c r="N257">
        <v>0.5</v>
      </c>
      <c r="X257" t="s">
        <v>599</v>
      </c>
      <c r="Y257" t="s">
        <v>82</v>
      </c>
      <c r="Z257" t="s">
        <v>847</v>
      </c>
      <c r="AA257" t="s">
        <v>848</v>
      </c>
      <c r="AB257">
        <v>0</v>
      </c>
      <c r="AC257">
        <v>0</v>
      </c>
    </row>
    <row r="258" spans="1:29" x14ac:dyDescent="0.25">
      <c r="A258">
        <v>265</v>
      </c>
      <c r="B258" t="s">
        <v>849</v>
      </c>
      <c r="C258" t="s">
        <v>850</v>
      </c>
      <c r="D258">
        <v>1</v>
      </c>
      <c r="E258" t="s">
        <v>851</v>
      </c>
      <c r="F258" t="s">
        <v>71</v>
      </c>
      <c r="G258" t="s">
        <v>852</v>
      </c>
      <c r="I258">
        <v>10.82</v>
      </c>
      <c r="J258">
        <v>11.1</v>
      </c>
      <c r="K258">
        <v>15.7</v>
      </c>
      <c r="L258">
        <v>11.9</v>
      </c>
      <c r="M258">
        <v>11.2</v>
      </c>
      <c r="N258">
        <v>13.05</v>
      </c>
      <c r="O258">
        <v>13</v>
      </c>
      <c r="T258">
        <v>1</v>
      </c>
      <c r="U258">
        <v>1</v>
      </c>
      <c r="V258">
        <v>1</v>
      </c>
      <c r="Y258" t="s">
        <v>288</v>
      </c>
      <c r="Z258" t="s">
        <v>68</v>
      </c>
      <c r="AA258" t="s">
        <v>853</v>
      </c>
      <c r="AB258">
        <v>0</v>
      </c>
      <c r="AC258">
        <v>0</v>
      </c>
    </row>
    <row r="259" spans="1:29" x14ac:dyDescent="0.25">
      <c r="A259">
        <v>266</v>
      </c>
      <c r="B259" t="s">
        <v>854</v>
      </c>
      <c r="C259" t="s">
        <v>855</v>
      </c>
      <c r="D259">
        <v>1</v>
      </c>
      <c r="E259" t="s">
        <v>851</v>
      </c>
      <c r="F259" t="s">
        <v>71</v>
      </c>
      <c r="G259" t="s">
        <v>856</v>
      </c>
      <c r="I259">
        <v>120.34</v>
      </c>
      <c r="J259">
        <v>120.94</v>
      </c>
      <c r="K259">
        <v>113.5</v>
      </c>
      <c r="L259">
        <v>119.9</v>
      </c>
      <c r="M259">
        <v>112.5</v>
      </c>
      <c r="N259">
        <v>115.3</v>
      </c>
      <c r="O259">
        <v>151</v>
      </c>
      <c r="T259">
        <v>1</v>
      </c>
      <c r="U259">
        <v>1</v>
      </c>
      <c r="V259">
        <v>1</v>
      </c>
      <c r="Y259" t="s">
        <v>184</v>
      </c>
      <c r="Z259" t="s">
        <v>68</v>
      </c>
      <c r="AA259" t="s">
        <v>857</v>
      </c>
      <c r="AB259">
        <v>0</v>
      </c>
      <c r="AC259">
        <v>0</v>
      </c>
    </row>
    <row r="260" spans="1:29" x14ac:dyDescent="0.25">
      <c r="A260">
        <v>267</v>
      </c>
      <c r="B260" t="s">
        <v>858</v>
      </c>
      <c r="D260">
        <v>1</v>
      </c>
      <c r="F260" t="s">
        <v>233</v>
      </c>
      <c r="G260" t="s">
        <v>859</v>
      </c>
      <c r="K260">
        <v>0</v>
      </c>
      <c r="L260">
        <v>0</v>
      </c>
      <c r="M260">
        <v>0</v>
      </c>
      <c r="N260">
        <v>5</v>
      </c>
      <c r="V260">
        <v>1</v>
      </c>
      <c r="Y260" t="s">
        <v>235</v>
      </c>
      <c r="Z260" t="s">
        <v>55</v>
      </c>
      <c r="AA260" t="s">
        <v>860</v>
      </c>
      <c r="AB260">
        <v>1</v>
      </c>
      <c r="AC260">
        <v>0</v>
      </c>
    </row>
    <row r="261" spans="1:29" x14ac:dyDescent="0.25">
      <c r="A261">
        <v>268</v>
      </c>
      <c r="B261" t="s">
        <v>861</v>
      </c>
      <c r="C261" t="s">
        <v>862</v>
      </c>
      <c r="D261">
        <v>1</v>
      </c>
      <c r="E261" t="s">
        <v>65</v>
      </c>
      <c r="F261" t="s">
        <v>52</v>
      </c>
      <c r="G261" t="s">
        <v>863</v>
      </c>
      <c r="I261">
        <v>223.1</v>
      </c>
      <c r="J261">
        <v>228.92</v>
      </c>
      <c r="K261">
        <v>255.3</v>
      </c>
      <c r="L261">
        <v>254.3</v>
      </c>
      <c r="M261">
        <v>256.98</v>
      </c>
      <c r="N261">
        <v>250.8</v>
      </c>
      <c r="O261">
        <v>236</v>
      </c>
      <c r="T261">
        <v>1</v>
      </c>
      <c r="U261">
        <v>1</v>
      </c>
      <c r="V261">
        <v>1</v>
      </c>
      <c r="Y261" t="s">
        <v>78</v>
      </c>
      <c r="Z261" t="s">
        <v>68</v>
      </c>
      <c r="AA261" t="s">
        <v>864</v>
      </c>
      <c r="AB261">
        <v>1</v>
      </c>
      <c r="AC261">
        <v>0</v>
      </c>
    </row>
    <row r="262" spans="1:29" x14ac:dyDescent="0.25">
      <c r="A262">
        <v>269</v>
      </c>
      <c r="B262" t="s">
        <v>865</v>
      </c>
      <c r="C262" t="s">
        <v>866</v>
      </c>
      <c r="D262">
        <v>1</v>
      </c>
      <c r="E262" t="s">
        <v>105</v>
      </c>
      <c r="F262" t="s">
        <v>106</v>
      </c>
      <c r="G262" t="s">
        <v>867</v>
      </c>
      <c r="I262">
        <v>2757.47</v>
      </c>
      <c r="J262">
        <v>2936.61</v>
      </c>
      <c r="K262">
        <v>3045.8</v>
      </c>
      <c r="L262">
        <v>3128.4</v>
      </c>
      <c r="M262">
        <v>3202.86</v>
      </c>
      <c r="N262">
        <v>3187.71</v>
      </c>
      <c r="O262">
        <v>3536</v>
      </c>
      <c r="Q262">
        <v>1</v>
      </c>
      <c r="T262">
        <v>1</v>
      </c>
      <c r="U262">
        <v>1</v>
      </c>
      <c r="V262">
        <v>1</v>
      </c>
      <c r="Y262" t="s">
        <v>78</v>
      </c>
      <c r="Z262" t="s">
        <v>55</v>
      </c>
      <c r="AA262" t="s">
        <v>868</v>
      </c>
      <c r="AB262">
        <v>0</v>
      </c>
      <c r="AC262">
        <v>0</v>
      </c>
    </row>
    <row r="263" spans="1:29" x14ac:dyDescent="0.25">
      <c r="A263">
        <v>270</v>
      </c>
      <c r="B263" t="s">
        <v>869</v>
      </c>
      <c r="C263" t="s">
        <v>870</v>
      </c>
      <c r="D263">
        <v>1</v>
      </c>
      <c r="E263" t="s">
        <v>65</v>
      </c>
      <c r="F263" t="s">
        <v>52</v>
      </c>
      <c r="G263" t="s">
        <v>871</v>
      </c>
      <c r="I263">
        <v>600.91999999999996</v>
      </c>
      <c r="J263">
        <v>592.79</v>
      </c>
      <c r="K263">
        <v>614.4</v>
      </c>
      <c r="L263">
        <v>651.6</v>
      </c>
      <c r="M263">
        <v>587.07000000000005</v>
      </c>
      <c r="N263">
        <v>578.71</v>
      </c>
      <c r="O263">
        <v>617</v>
      </c>
      <c r="T263">
        <v>1</v>
      </c>
      <c r="U263">
        <v>1</v>
      </c>
      <c r="V263">
        <v>1</v>
      </c>
      <c r="Y263" t="s">
        <v>225</v>
      </c>
      <c r="Z263" t="s">
        <v>68</v>
      </c>
      <c r="AA263" t="s">
        <v>872</v>
      </c>
      <c r="AB263">
        <v>1</v>
      </c>
      <c r="AC263">
        <v>0</v>
      </c>
    </row>
    <row r="264" spans="1:29" x14ac:dyDescent="0.25">
      <c r="A264">
        <v>271</v>
      </c>
      <c r="B264" t="s">
        <v>873</v>
      </c>
      <c r="D264">
        <v>1</v>
      </c>
      <c r="E264" t="s">
        <v>622</v>
      </c>
      <c r="F264" t="s">
        <v>124</v>
      </c>
      <c r="G264" t="s">
        <v>874</v>
      </c>
      <c r="I264">
        <v>12.05</v>
      </c>
      <c r="J264">
        <v>12.93</v>
      </c>
      <c r="K264">
        <v>10.5</v>
      </c>
      <c r="L264">
        <v>14.5</v>
      </c>
      <c r="M264">
        <v>16.68</v>
      </c>
      <c r="N264">
        <v>12.95</v>
      </c>
      <c r="O264">
        <v>15</v>
      </c>
      <c r="T264">
        <v>1</v>
      </c>
      <c r="U264">
        <v>1</v>
      </c>
      <c r="V264">
        <v>1</v>
      </c>
      <c r="Y264" t="s">
        <v>126</v>
      </c>
      <c r="Z264" t="s">
        <v>61</v>
      </c>
      <c r="AA264" t="s">
        <v>875</v>
      </c>
      <c r="AB264">
        <v>2</v>
      </c>
      <c r="AC264">
        <v>0</v>
      </c>
    </row>
    <row r="265" spans="1:29" x14ac:dyDescent="0.25">
      <c r="A265">
        <v>272</v>
      </c>
      <c r="B265" t="s">
        <v>876</v>
      </c>
      <c r="C265" t="s">
        <v>877</v>
      </c>
      <c r="D265">
        <v>1</v>
      </c>
      <c r="E265" t="s">
        <v>622</v>
      </c>
      <c r="F265" t="s">
        <v>124</v>
      </c>
      <c r="G265" t="s">
        <v>878</v>
      </c>
      <c r="K265">
        <v>0</v>
      </c>
      <c r="L265" t="s">
        <v>879</v>
      </c>
      <c r="M265" t="s">
        <v>246</v>
      </c>
      <c r="N265" t="s">
        <v>879</v>
      </c>
      <c r="T265">
        <v>1</v>
      </c>
      <c r="U265">
        <v>1</v>
      </c>
      <c r="V265">
        <v>1</v>
      </c>
      <c r="Y265" t="s">
        <v>126</v>
      </c>
      <c r="Z265" t="s">
        <v>68</v>
      </c>
      <c r="AA265" t="s">
        <v>880</v>
      </c>
      <c r="AB265">
        <v>0</v>
      </c>
      <c r="AC265">
        <v>0</v>
      </c>
    </row>
    <row r="266" spans="1:29" x14ac:dyDescent="0.25">
      <c r="A266">
        <v>273</v>
      </c>
      <c r="B266" t="s">
        <v>881</v>
      </c>
      <c r="D266">
        <v>1</v>
      </c>
      <c r="E266" t="s">
        <v>105</v>
      </c>
      <c r="F266" t="s">
        <v>106</v>
      </c>
      <c r="G266" t="s">
        <v>882</v>
      </c>
      <c r="I266">
        <v>703.53</v>
      </c>
      <c r="J266">
        <v>729.06</v>
      </c>
      <c r="K266">
        <v>743.6</v>
      </c>
      <c r="L266">
        <v>780</v>
      </c>
      <c r="M266">
        <v>796.75</v>
      </c>
      <c r="N266">
        <v>782.07</v>
      </c>
      <c r="O266">
        <v>860</v>
      </c>
      <c r="Q266">
        <v>1</v>
      </c>
      <c r="T266">
        <v>1</v>
      </c>
      <c r="U266">
        <v>1</v>
      </c>
      <c r="V266">
        <v>1</v>
      </c>
      <c r="Y266" t="s">
        <v>108</v>
      </c>
      <c r="Z266" t="s">
        <v>55</v>
      </c>
      <c r="AA266" t="s">
        <v>109</v>
      </c>
      <c r="AB266">
        <v>0</v>
      </c>
      <c r="AC266">
        <v>0</v>
      </c>
    </row>
    <row r="267" spans="1:29" x14ac:dyDescent="0.25">
      <c r="A267">
        <v>274</v>
      </c>
      <c r="B267" t="s">
        <v>883</v>
      </c>
      <c r="C267" t="s">
        <v>884</v>
      </c>
      <c r="D267">
        <v>1</v>
      </c>
      <c r="E267" t="s">
        <v>469</v>
      </c>
      <c r="F267" t="s">
        <v>165</v>
      </c>
      <c r="G267" t="s">
        <v>885</v>
      </c>
      <c r="I267">
        <v>109.85</v>
      </c>
      <c r="J267">
        <v>115.89</v>
      </c>
      <c r="K267">
        <v>124.4</v>
      </c>
      <c r="L267">
        <v>121.5</v>
      </c>
      <c r="M267">
        <v>125.7</v>
      </c>
      <c r="N267">
        <v>135.53</v>
      </c>
      <c r="O267">
        <v>128</v>
      </c>
      <c r="T267">
        <v>1</v>
      </c>
      <c r="U267">
        <v>1</v>
      </c>
      <c r="V267">
        <v>1</v>
      </c>
      <c r="Y267" t="s">
        <v>60</v>
      </c>
      <c r="Z267" t="s">
        <v>68</v>
      </c>
      <c r="AA267" t="s">
        <v>886</v>
      </c>
      <c r="AB267">
        <v>2</v>
      </c>
      <c r="AC267">
        <v>0</v>
      </c>
    </row>
    <row r="268" spans="1:29" x14ac:dyDescent="0.25">
      <c r="A268">
        <v>275</v>
      </c>
      <c r="B268" t="s">
        <v>590</v>
      </c>
      <c r="D268">
        <v>1</v>
      </c>
      <c r="E268" t="s">
        <v>65</v>
      </c>
      <c r="F268" t="s">
        <v>52</v>
      </c>
      <c r="G268" t="s">
        <v>887</v>
      </c>
      <c r="I268">
        <f>377.78-4.5</f>
        <v>373.28</v>
      </c>
      <c r="J268">
        <v>372.40000000000003</v>
      </c>
      <c r="K268">
        <v>416.57</v>
      </c>
      <c r="L268">
        <v>421.2</v>
      </c>
      <c r="M268">
        <v>628.03</v>
      </c>
      <c r="N268">
        <v>974.49</v>
      </c>
      <c r="O268">
        <v>412</v>
      </c>
      <c r="T268">
        <v>1</v>
      </c>
      <c r="U268">
        <v>1</v>
      </c>
      <c r="V268">
        <v>1</v>
      </c>
      <c r="Y268" t="s">
        <v>78</v>
      </c>
      <c r="Z268" t="s">
        <v>55</v>
      </c>
      <c r="AA268" t="s">
        <v>888</v>
      </c>
      <c r="AB268">
        <v>1</v>
      </c>
      <c r="AC268">
        <v>0</v>
      </c>
    </row>
    <row r="269" spans="1:29" x14ac:dyDescent="0.25">
      <c r="A269">
        <v>276</v>
      </c>
      <c r="B269" t="s">
        <v>889</v>
      </c>
      <c r="D269">
        <v>1</v>
      </c>
      <c r="E269" t="s">
        <v>157</v>
      </c>
      <c r="F269" t="s">
        <v>124</v>
      </c>
      <c r="G269" t="s">
        <v>161</v>
      </c>
      <c r="H269" t="s">
        <v>260</v>
      </c>
      <c r="K269">
        <v>23.185659999999999</v>
      </c>
      <c r="L269">
        <v>22.62</v>
      </c>
      <c r="M269">
        <v>22.474523809523792</v>
      </c>
      <c r="N269">
        <v>24.083794416996049</v>
      </c>
      <c r="P269">
        <v>1</v>
      </c>
      <c r="W269">
        <v>1</v>
      </c>
      <c r="Y269" t="s">
        <v>126</v>
      </c>
      <c r="AB269">
        <v>0</v>
      </c>
      <c r="AC269">
        <v>0</v>
      </c>
    </row>
    <row r="270" spans="1:29" x14ac:dyDescent="0.25">
      <c r="A270">
        <v>277</v>
      </c>
      <c r="B270" t="s">
        <v>890</v>
      </c>
      <c r="D270">
        <v>1</v>
      </c>
      <c r="E270" t="s">
        <v>157</v>
      </c>
      <c r="F270" t="s">
        <v>124</v>
      </c>
      <c r="G270" t="s">
        <v>161</v>
      </c>
      <c r="H270" t="s">
        <v>260</v>
      </c>
      <c r="K270">
        <v>132.08949000000001</v>
      </c>
      <c r="L270">
        <v>122.78740000000001</v>
      </c>
      <c r="M270">
        <v>128.6254480654768</v>
      </c>
      <c r="N270">
        <v>133.53304194664031</v>
      </c>
      <c r="P270">
        <v>1</v>
      </c>
      <c r="W270">
        <v>1</v>
      </c>
      <c r="Y270" t="s">
        <v>126</v>
      </c>
      <c r="AB270">
        <v>0</v>
      </c>
      <c r="AC270">
        <v>0</v>
      </c>
    </row>
    <row r="271" spans="1:29" x14ac:dyDescent="0.25">
      <c r="A271">
        <v>278</v>
      </c>
      <c r="B271" t="s">
        <v>891</v>
      </c>
      <c r="D271">
        <v>1</v>
      </c>
      <c r="E271" t="s">
        <v>157</v>
      </c>
      <c r="F271" t="s">
        <v>124</v>
      </c>
      <c r="G271" t="s">
        <v>161</v>
      </c>
      <c r="H271" t="s">
        <v>260</v>
      </c>
      <c r="K271">
        <v>33.874600000000001</v>
      </c>
      <c r="L271">
        <v>34.020000000000003</v>
      </c>
      <c r="M271">
        <v>35.525792609126952</v>
      </c>
      <c r="N271">
        <v>34.650197924901192</v>
      </c>
      <c r="P271">
        <v>1</v>
      </c>
      <c r="W271">
        <v>1</v>
      </c>
      <c r="Y271" t="s">
        <v>126</v>
      </c>
      <c r="AB271">
        <v>0</v>
      </c>
      <c r="AC271">
        <v>0</v>
      </c>
    </row>
    <row r="272" spans="1:29" x14ac:dyDescent="0.25">
      <c r="A272">
        <v>279</v>
      </c>
      <c r="B272" t="s">
        <v>892</v>
      </c>
      <c r="D272">
        <v>1</v>
      </c>
      <c r="E272" t="s">
        <v>157</v>
      </c>
      <c r="F272" t="s">
        <v>124</v>
      </c>
      <c r="G272" t="s">
        <v>161</v>
      </c>
      <c r="H272" t="s">
        <v>260</v>
      </c>
      <c r="K272">
        <v>39.869199999999999</v>
      </c>
      <c r="L272">
        <v>40.409999999999997</v>
      </c>
      <c r="M272">
        <v>42.258334275793587</v>
      </c>
      <c r="N272">
        <v>47.615415019762821</v>
      </c>
      <c r="P272">
        <v>1</v>
      </c>
      <c r="W272">
        <v>1</v>
      </c>
      <c r="Y272" t="s">
        <v>126</v>
      </c>
      <c r="AB272">
        <v>0</v>
      </c>
      <c r="AC272">
        <v>0</v>
      </c>
    </row>
    <row r="273" spans="1:29" x14ac:dyDescent="0.25">
      <c r="A273">
        <v>280</v>
      </c>
      <c r="B273" t="s">
        <v>893</v>
      </c>
      <c r="D273">
        <v>1</v>
      </c>
      <c r="E273" t="s">
        <v>157</v>
      </c>
      <c r="F273" t="s">
        <v>124</v>
      </c>
      <c r="G273" t="s">
        <v>161</v>
      </c>
      <c r="H273" t="s">
        <v>260</v>
      </c>
      <c r="K273">
        <v>18.006276</v>
      </c>
      <c r="L273">
        <v>19.22</v>
      </c>
      <c r="M273">
        <v>19.90428571428572</v>
      </c>
      <c r="N273">
        <v>23.727905138339921</v>
      </c>
      <c r="P273">
        <v>1</v>
      </c>
      <c r="W273">
        <v>1</v>
      </c>
      <c r="Y273" t="s">
        <v>126</v>
      </c>
      <c r="AB273">
        <v>0</v>
      </c>
      <c r="AC273">
        <v>0</v>
      </c>
    </row>
    <row r="274" spans="1:29" x14ac:dyDescent="0.25">
      <c r="A274">
        <v>281</v>
      </c>
      <c r="B274" t="s">
        <v>894</v>
      </c>
      <c r="D274">
        <v>1</v>
      </c>
      <c r="E274" t="s">
        <v>157</v>
      </c>
      <c r="F274" t="s">
        <v>124</v>
      </c>
      <c r="G274" t="s">
        <v>161</v>
      </c>
      <c r="H274" t="s">
        <v>260</v>
      </c>
      <c r="K274">
        <v>39.402296</v>
      </c>
      <c r="L274">
        <v>36.880000000000003</v>
      </c>
      <c r="M274">
        <v>39.761502926587298</v>
      </c>
      <c r="N274">
        <v>37.830465563241077</v>
      </c>
      <c r="P274">
        <v>1</v>
      </c>
      <c r="W274">
        <v>1</v>
      </c>
      <c r="Y274" t="s">
        <v>126</v>
      </c>
      <c r="AB274">
        <v>0</v>
      </c>
      <c r="AC274">
        <v>0</v>
      </c>
    </row>
    <row r="275" spans="1:29" x14ac:dyDescent="0.25">
      <c r="A275">
        <v>282</v>
      </c>
      <c r="B275" t="s">
        <v>895</v>
      </c>
      <c r="D275">
        <v>1</v>
      </c>
      <c r="E275" t="s">
        <v>157</v>
      </c>
      <c r="F275" t="s">
        <v>124</v>
      </c>
      <c r="G275" t="s">
        <v>161</v>
      </c>
      <c r="H275" t="s">
        <v>260</v>
      </c>
      <c r="K275">
        <v>43.489100000000001</v>
      </c>
      <c r="L275">
        <v>43.62</v>
      </c>
      <c r="M275">
        <v>44.887034722222189</v>
      </c>
      <c r="N275">
        <v>46.404051383399157</v>
      </c>
      <c r="P275">
        <v>1</v>
      </c>
      <c r="W275">
        <v>1</v>
      </c>
      <c r="Y275" t="s">
        <v>126</v>
      </c>
      <c r="AB275">
        <v>0</v>
      </c>
      <c r="AC275">
        <v>0</v>
      </c>
    </row>
    <row r="276" spans="1:29" x14ac:dyDescent="0.25">
      <c r="A276">
        <v>283</v>
      </c>
      <c r="B276" t="s">
        <v>896</v>
      </c>
      <c r="D276">
        <v>1</v>
      </c>
      <c r="E276" t="s">
        <v>157</v>
      </c>
      <c r="F276" t="s">
        <v>124</v>
      </c>
      <c r="G276" t="s">
        <v>161</v>
      </c>
      <c r="H276" t="s">
        <v>260</v>
      </c>
      <c r="K276">
        <v>15.695</v>
      </c>
      <c r="L276">
        <v>13.99</v>
      </c>
      <c r="M276">
        <v>14.21091458333334</v>
      </c>
      <c r="N276">
        <v>14.470751383399209</v>
      </c>
      <c r="P276">
        <v>1</v>
      </c>
      <c r="W276">
        <v>1</v>
      </c>
      <c r="Y276" t="s">
        <v>126</v>
      </c>
      <c r="AB276">
        <v>0</v>
      </c>
      <c r="AC276">
        <v>0</v>
      </c>
    </row>
    <row r="277" spans="1:29" x14ac:dyDescent="0.25">
      <c r="A277">
        <v>284</v>
      </c>
      <c r="B277" t="s">
        <v>897</v>
      </c>
      <c r="D277">
        <v>1</v>
      </c>
      <c r="E277" t="s">
        <v>157</v>
      </c>
      <c r="F277" t="s">
        <v>124</v>
      </c>
      <c r="G277" t="s">
        <v>161</v>
      </c>
      <c r="H277" t="s">
        <v>260</v>
      </c>
      <c r="K277">
        <v>10.52</v>
      </c>
      <c r="L277">
        <v>11.15</v>
      </c>
      <c r="M277">
        <v>11.585316121031751</v>
      </c>
      <c r="N277">
        <v>10.345848863636361</v>
      </c>
      <c r="P277">
        <v>1</v>
      </c>
      <c r="W277">
        <v>1</v>
      </c>
      <c r="Y277" t="s">
        <v>126</v>
      </c>
      <c r="AB277">
        <v>0</v>
      </c>
      <c r="AC277">
        <v>0</v>
      </c>
    </row>
    <row r="278" spans="1:29" x14ac:dyDescent="0.25">
      <c r="A278">
        <v>285</v>
      </c>
      <c r="B278" t="s">
        <v>898</v>
      </c>
      <c r="D278">
        <v>1</v>
      </c>
      <c r="E278" t="s">
        <v>157</v>
      </c>
      <c r="F278" t="s">
        <v>124</v>
      </c>
      <c r="G278" t="s">
        <v>161</v>
      </c>
      <c r="H278" t="s">
        <v>260</v>
      </c>
      <c r="K278">
        <v>33.458500000000001</v>
      </c>
      <c r="L278">
        <v>34.44</v>
      </c>
      <c r="M278">
        <v>34.644047619047619</v>
      </c>
      <c r="N278">
        <v>35.306916996047427</v>
      </c>
      <c r="P278">
        <v>1</v>
      </c>
      <c r="W278">
        <v>1</v>
      </c>
      <c r="Y278" t="s">
        <v>126</v>
      </c>
      <c r="AB278">
        <v>0</v>
      </c>
      <c r="AC278">
        <v>0</v>
      </c>
    </row>
    <row r="279" spans="1:29" x14ac:dyDescent="0.25">
      <c r="A279">
        <v>286</v>
      </c>
      <c r="B279" t="s">
        <v>899</v>
      </c>
      <c r="D279">
        <v>1</v>
      </c>
      <c r="E279" t="s">
        <v>157</v>
      </c>
      <c r="F279" t="s">
        <v>124</v>
      </c>
      <c r="G279" t="s">
        <v>161</v>
      </c>
      <c r="H279" t="s">
        <v>260</v>
      </c>
      <c r="K279">
        <v>204.0093</v>
      </c>
      <c r="L279">
        <v>199.95</v>
      </c>
      <c r="M279">
        <v>214.70866294642909</v>
      </c>
      <c r="N279">
        <v>221.88580266798471</v>
      </c>
      <c r="P279">
        <v>1</v>
      </c>
      <c r="W279">
        <v>1</v>
      </c>
      <c r="Y279" t="s">
        <v>126</v>
      </c>
      <c r="AB279">
        <v>0</v>
      </c>
      <c r="AC279">
        <v>0</v>
      </c>
    </row>
    <row r="280" spans="1:29" x14ac:dyDescent="0.25">
      <c r="A280">
        <v>287</v>
      </c>
      <c r="B280" t="s">
        <v>900</v>
      </c>
      <c r="D280">
        <v>1</v>
      </c>
      <c r="E280" t="s">
        <v>157</v>
      </c>
      <c r="F280" t="s">
        <v>124</v>
      </c>
      <c r="G280" t="s">
        <v>161</v>
      </c>
      <c r="H280" t="s">
        <v>260</v>
      </c>
      <c r="K280">
        <v>32.239400000000003</v>
      </c>
      <c r="L280">
        <v>31.69</v>
      </c>
      <c r="M280">
        <v>30.96091269841267</v>
      </c>
      <c r="N280">
        <v>32.889180237154157</v>
      </c>
      <c r="P280">
        <v>1</v>
      </c>
      <c r="W280">
        <v>1</v>
      </c>
      <c r="Y280" t="s">
        <v>126</v>
      </c>
      <c r="AB280">
        <v>0</v>
      </c>
      <c r="AC280">
        <v>0</v>
      </c>
    </row>
    <row r="281" spans="1:29" x14ac:dyDescent="0.25">
      <c r="A281">
        <v>288</v>
      </c>
      <c r="B281" t="s">
        <v>901</v>
      </c>
      <c r="D281">
        <v>1</v>
      </c>
      <c r="E281" t="s">
        <v>157</v>
      </c>
      <c r="F281" t="s">
        <v>124</v>
      </c>
      <c r="G281" t="s">
        <v>161</v>
      </c>
      <c r="H281" t="s">
        <v>260</v>
      </c>
      <c r="K281">
        <v>12.209</v>
      </c>
      <c r="L281">
        <v>10.91</v>
      </c>
      <c r="M281">
        <v>11.589780902777781</v>
      </c>
      <c r="N281">
        <v>12.580039081027669</v>
      </c>
      <c r="P281">
        <v>1</v>
      </c>
      <c r="W281">
        <v>1</v>
      </c>
      <c r="Y281" t="s">
        <v>126</v>
      </c>
      <c r="AB281">
        <v>0</v>
      </c>
      <c r="AC281">
        <v>0</v>
      </c>
    </row>
    <row r="282" spans="1:29" x14ac:dyDescent="0.25">
      <c r="A282">
        <v>289</v>
      </c>
      <c r="B282" t="s">
        <v>902</v>
      </c>
      <c r="D282">
        <v>1</v>
      </c>
      <c r="E282" t="s">
        <v>157</v>
      </c>
      <c r="F282" t="s">
        <v>124</v>
      </c>
      <c r="G282" t="s">
        <v>161</v>
      </c>
      <c r="H282" t="s">
        <v>260</v>
      </c>
      <c r="K282">
        <v>90.766800000000003</v>
      </c>
      <c r="L282">
        <v>88.21</v>
      </c>
      <c r="M282">
        <v>87.309623015873171</v>
      </c>
      <c r="N282">
        <v>81.454624703557243</v>
      </c>
      <c r="P282">
        <v>1</v>
      </c>
      <c r="W282">
        <v>1</v>
      </c>
      <c r="Y282" t="s">
        <v>126</v>
      </c>
      <c r="AB282">
        <v>0</v>
      </c>
      <c r="AC282">
        <v>0</v>
      </c>
    </row>
    <row r="283" spans="1:29" x14ac:dyDescent="0.25">
      <c r="A283">
        <v>290</v>
      </c>
      <c r="B283" t="s">
        <v>903</v>
      </c>
      <c r="D283">
        <v>1</v>
      </c>
      <c r="E283" t="s">
        <v>157</v>
      </c>
      <c r="F283" t="s">
        <v>124</v>
      </c>
      <c r="G283" t="s">
        <v>161</v>
      </c>
      <c r="H283" t="s">
        <v>260</v>
      </c>
      <c r="K283">
        <v>25.200987999999999</v>
      </c>
      <c r="L283">
        <v>26.49</v>
      </c>
      <c r="M283">
        <v>26.56587291666667</v>
      </c>
      <c r="N283">
        <v>26.220553606719371</v>
      </c>
      <c r="P283">
        <v>1</v>
      </c>
      <c r="W283">
        <v>1</v>
      </c>
      <c r="Y283" t="s">
        <v>126</v>
      </c>
      <c r="AB283">
        <v>0</v>
      </c>
      <c r="AC283">
        <v>0</v>
      </c>
    </row>
    <row r="284" spans="1:29" x14ac:dyDescent="0.25">
      <c r="A284">
        <v>291</v>
      </c>
      <c r="B284" t="s">
        <v>904</v>
      </c>
      <c r="D284">
        <v>1</v>
      </c>
      <c r="E284" t="s">
        <v>157</v>
      </c>
      <c r="F284" t="s">
        <v>124</v>
      </c>
      <c r="G284" t="s">
        <v>161</v>
      </c>
      <c r="H284" t="s">
        <v>260</v>
      </c>
      <c r="K284">
        <v>16.573</v>
      </c>
      <c r="L284">
        <v>15.206899999999999</v>
      </c>
      <c r="M284">
        <v>14.76915386904763</v>
      </c>
      <c r="N284">
        <v>14.65770770750988</v>
      </c>
      <c r="P284">
        <v>1</v>
      </c>
      <c r="W284">
        <v>1</v>
      </c>
      <c r="Y284" t="s">
        <v>126</v>
      </c>
      <c r="AB284">
        <v>0</v>
      </c>
      <c r="AC284">
        <v>0</v>
      </c>
    </row>
    <row r="285" spans="1:29" x14ac:dyDescent="0.25">
      <c r="A285">
        <v>292</v>
      </c>
      <c r="B285" t="s">
        <v>905</v>
      </c>
      <c r="D285">
        <v>1</v>
      </c>
      <c r="E285" t="s">
        <v>157</v>
      </c>
      <c r="F285" t="s">
        <v>124</v>
      </c>
      <c r="G285" t="s">
        <v>161</v>
      </c>
      <c r="H285" t="s">
        <v>260</v>
      </c>
      <c r="K285">
        <v>45.686584000000003</v>
      </c>
      <c r="L285">
        <v>48.942768000000001</v>
      </c>
      <c r="M285">
        <v>51.184685714285678</v>
      </c>
      <c r="N285">
        <v>56.870063735177823</v>
      </c>
      <c r="P285">
        <v>1</v>
      </c>
      <c r="W285">
        <v>1</v>
      </c>
      <c r="Y285" t="s">
        <v>126</v>
      </c>
      <c r="AB285">
        <v>0</v>
      </c>
      <c r="AC285">
        <v>0</v>
      </c>
    </row>
    <row r="286" spans="1:29" x14ac:dyDescent="0.25">
      <c r="A286">
        <v>293</v>
      </c>
      <c r="B286" t="s">
        <v>906</v>
      </c>
      <c r="D286">
        <v>1</v>
      </c>
      <c r="E286" t="s">
        <v>157</v>
      </c>
      <c r="F286" t="s">
        <v>124</v>
      </c>
      <c r="G286" t="s">
        <v>161</v>
      </c>
      <c r="H286" t="s">
        <v>260</v>
      </c>
      <c r="K286">
        <v>44.0383</v>
      </c>
      <c r="L286">
        <v>42.886150000000001</v>
      </c>
      <c r="M286">
        <v>44.417279712301543</v>
      </c>
      <c r="N286">
        <v>48.934806620553353</v>
      </c>
      <c r="P286">
        <v>1</v>
      </c>
      <c r="W286">
        <v>1</v>
      </c>
      <c r="Y286" t="s">
        <v>126</v>
      </c>
      <c r="AB286">
        <v>0</v>
      </c>
      <c r="AC286">
        <v>0</v>
      </c>
    </row>
    <row r="287" spans="1:29" x14ac:dyDescent="0.25">
      <c r="A287">
        <v>294</v>
      </c>
      <c r="B287" t="s">
        <v>907</v>
      </c>
      <c r="D287">
        <v>1</v>
      </c>
      <c r="E287" t="s">
        <v>157</v>
      </c>
      <c r="F287" t="s">
        <v>124</v>
      </c>
      <c r="G287" t="s">
        <v>161</v>
      </c>
      <c r="H287" t="s">
        <v>260</v>
      </c>
      <c r="K287">
        <v>26.537700000000001</v>
      </c>
      <c r="L287">
        <v>28.73</v>
      </c>
      <c r="M287">
        <v>31.236309375000001</v>
      </c>
      <c r="N287">
        <v>31.34545459486165</v>
      </c>
      <c r="P287">
        <v>1</v>
      </c>
      <c r="W287">
        <v>1</v>
      </c>
      <c r="Y287" t="s">
        <v>126</v>
      </c>
      <c r="AB287">
        <v>0</v>
      </c>
      <c r="AC287">
        <v>0</v>
      </c>
    </row>
    <row r="288" spans="1:29" x14ac:dyDescent="0.25">
      <c r="A288">
        <v>295</v>
      </c>
      <c r="B288" t="s">
        <v>908</v>
      </c>
      <c r="D288">
        <v>1</v>
      </c>
      <c r="E288" t="s">
        <v>157</v>
      </c>
      <c r="F288" t="s">
        <v>124</v>
      </c>
      <c r="G288" t="s">
        <v>161</v>
      </c>
      <c r="H288" t="s">
        <v>260</v>
      </c>
      <c r="K288">
        <v>44.478228000000001</v>
      </c>
      <c r="L288">
        <v>46.08</v>
      </c>
      <c r="M288">
        <v>48.156474255952332</v>
      </c>
      <c r="N288">
        <v>49.35862208498019</v>
      </c>
      <c r="P288">
        <v>1</v>
      </c>
      <c r="W288">
        <v>1</v>
      </c>
      <c r="Y288" t="s">
        <v>126</v>
      </c>
      <c r="AB288">
        <v>0</v>
      </c>
      <c r="AC288">
        <v>0</v>
      </c>
    </row>
    <row r="289" spans="1:30" x14ac:dyDescent="0.25">
      <c r="A289">
        <v>296</v>
      </c>
      <c r="B289" t="s">
        <v>909</v>
      </c>
      <c r="D289">
        <v>1</v>
      </c>
      <c r="E289" t="s">
        <v>157</v>
      </c>
      <c r="F289" t="s">
        <v>124</v>
      </c>
      <c r="G289" t="s">
        <v>161</v>
      </c>
      <c r="H289" t="s">
        <v>260</v>
      </c>
      <c r="K289">
        <v>33.290799999999997</v>
      </c>
      <c r="L289">
        <v>31.704499999999999</v>
      </c>
      <c r="M289">
        <v>32.885337946428557</v>
      </c>
      <c r="N289">
        <v>33.213834337944668</v>
      </c>
      <c r="P289">
        <v>1</v>
      </c>
      <c r="W289">
        <v>1</v>
      </c>
      <c r="Y289" t="s">
        <v>126</v>
      </c>
      <c r="AB289">
        <v>0</v>
      </c>
      <c r="AC289">
        <v>0</v>
      </c>
    </row>
    <row r="290" spans="1:30" x14ac:dyDescent="0.25">
      <c r="A290">
        <v>297</v>
      </c>
      <c r="B290" t="s">
        <v>910</v>
      </c>
      <c r="D290">
        <v>1</v>
      </c>
      <c r="E290" t="s">
        <v>157</v>
      </c>
      <c r="F290" t="s">
        <v>124</v>
      </c>
      <c r="G290" t="s">
        <v>161</v>
      </c>
      <c r="H290" t="s">
        <v>260</v>
      </c>
      <c r="K290">
        <v>76.374359999999996</v>
      </c>
      <c r="L290">
        <v>75.083600000000004</v>
      </c>
      <c r="M290">
        <v>72.258234176587436</v>
      </c>
      <c r="N290">
        <v>71.666402816205519</v>
      </c>
      <c r="P290">
        <v>1</v>
      </c>
      <c r="W290">
        <v>1</v>
      </c>
      <c r="Y290" t="s">
        <v>126</v>
      </c>
      <c r="AB290">
        <v>0</v>
      </c>
      <c r="AC290">
        <v>0</v>
      </c>
    </row>
    <row r="291" spans="1:30" x14ac:dyDescent="0.25">
      <c r="A291">
        <v>298</v>
      </c>
      <c r="B291" t="s">
        <v>911</v>
      </c>
      <c r="D291">
        <v>1</v>
      </c>
      <c r="E291" t="s">
        <v>157</v>
      </c>
      <c r="F291" t="s">
        <v>124</v>
      </c>
      <c r="G291" t="s">
        <v>161</v>
      </c>
      <c r="H291" t="s">
        <v>260</v>
      </c>
      <c r="K291">
        <v>9.9580000000000002</v>
      </c>
      <c r="L291">
        <v>10.76</v>
      </c>
      <c r="M291">
        <v>9.8587461309523796</v>
      </c>
      <c r="N291">
        <v>9.5193675889328073</v>
      </c>
      <c r="P291">
        <v>1</v>
      </c>
      <c r="W291">
        <v>1</v>
      </c>
      <c r="Y291" t="s">
        <v>126</v>
      </c>
      <c r="AB291">
        <v>0</v>
      </c>
      <c r="AC291">
        <v>0</v>
      </c>
    </row>
    <row r="292" spans="1:30" x14ac:dyDescent="0.25">
      <c r="A292">
        <v>299</v>
      </c>
      <c r="B292" t="s">
        <v>912</v>
      </c>
      <c r="D292">
        <v>1</v>
      </c>
      <c r="E292" t="s">
        <v>157</v>
      </c>
      <c r="F292" t="s">
        <v>124</v>
      </c>
      <c r="G292" t="s">
        <v>161</v>
      </c>
      <c r="H292" t="s">
        <v>260</v>
      </c>
      <c r="K292">
        <v>139.59317999999999</v>
      </c>
      <c r="L292">
        <v>135.51400000000001</v>
      </c>
      <c r="M292">
        <v>135.6107489583338</v>
      </c>
      <c r="N292">
        <v>137.3725496047432</v>
      </c>
      <c r="P292">
        <v>1</v>
      </c>
      <c r="W292">
        <v>1</v>
      </c>
      <c r="Y292" t="s">
        <v>126</v>
      </c>
      <c r="AB292">
        <v>0</v>
      </c>
      <c r="AC292">
        <v>0</v>
      </c>
    </row>
    <row r="293" spans="1:30" x14ac:dyDescent="0.25">
      <c r="A293">
        <v>300</v>
      </c>
      <c r="B293" t="s">
        <v>913</v>
      </c>
      <c r="D293">
        <v>1</v>
      </c>
      <c r="E293" t="s">
        <v>157</v>
      </c>
      <c r="F293" t="s">
        <v>124</v>
      </c>
      <c r="G293" t="s">
        <v>161</v>
      </c>
      <c r="H293" t="s">
        <v>260</v>
      </c>
      <c r="K293">
        <v>16.474299999999999</v>
      </c>
      <c r="L293">
        <v>16.540400000000002</v>
      </c>
      <c r="M293">
        <v>14.861309523809529</v>
      </c>
      <c r="N293">
        <v>15.33958646245059</v>
      </c>
      <c r="P293">
        <v>1</v>
      </c>
      <c r="W293">
        <v>1</v>
      </c>
      <c r="Y293" t="s">
        <v>126</v>
      </c>
      <c r="AB293">
        <v>0</v>
      </c>
      <c r="AC293">
        <v>0</v>
      </c>
    </row>
    <row r="294" spans="1:30" x14ac:dyDescent="0.25">
      <c r="A294">
        <v>301</v>
      </c>
      <c r="B294" t="s">
        <v>914</v>
      </c>
      <c r="D294">
        <v>1</v>
      </c>
      <c r="E294" t="s">
        <v>157</v>
      </c>
      <c r="F294" t="s">
        <v>124</v>
      </c>
      <c r="G294" t="s">
        <v>161</v>
      </c>
      <c r="H294" t="s">
        <v>260</v>
      </c>
      <c r="K294">
        <v>140.09299999999999</v>
      </c>
      <c r="L294">
        <v>127.8</v>
      </c>
      <c r="M294">
        <v>131.96775892857181</v>
      </c>
      <c r="N294">
        <v>139.8103521739132</v>
      </c>
      <c r="P294">
        <v>1</v>
      </c>
      <c r="W294">
        <v>1</v>
      </c>
      <c r="Y294" t="s">
        <v>126</v>
      </c>
      <c r="AB294">
        <v>0</v>
      </c>
      <c r="AC294">
        <v>0</v>
      </c>
      <c r="AD294" t="s">
        <v>915</v>
      </c>
    </row>
    <row r="295" spans="1:30" x14ac:dyDescent="0.25">
      <c r="A295">
        <v>302</v>
      </c>
      <c r="B295" t="s">
        <v>916</v>
      </c>
      <c r="D295">
        <v>1</v>
      </c>
      <c r="E295" t="s">
        <v>157</v>
      </c>
      <c r="F295" t="s">
        <v>124</v>
      </c>
      <c r="G295" t="s">
        <v>161</v>
      </c>
      <c r="H295" t="s">
        <v>260</v>
      </c>
      <c r="K295">
        <v>38.827795999999999</v>
      </c>
      <c r="L295">
        <v>39.700000000000003</v>
      </c>
      <c r="M295">
        <v>40.499007787698368</v>
      </c>
      <c r="N295">
        <v>40.296442094861654</v>
      </c>
      <c r="P295">
        <v>1</v>
      </c>
      <c r="W295">
        <v>1</v>
      </c>
      <c r="Y295" t="s">
        <v>126</v>
      </c>
      <c r="AB295">
        <v>0</v>
      </c>
      <c r="AC295">
        <v>0</v>
      </c>
    </row>
    <row r="296" spans="1:30" x14ac:dyDescent="0.25">
      <c r="A296">
        <v>303</v>
      </c>
      <c r="B296" t="s">
        <v>917</v>
      </c>
      <c r="D296">
        <v>1</v>
      </c>
      <c r="E296" t="s">
        <v>157</v>
      </c>
      <c r="F296" t="s">
        <v>124</v>
      </c>
      <c r="G296" t="s">
        <v>161</v>
      </c>
      <c r="H296" t="s">
        <v>260</v>
      </c>
      <c r="K296">
        <v>16.893000000000001</v>
      </c>
      <c r="L296">
        <v>16.04</v>
      </c>
      <c r="M296">
        <v>17.241767807539659</v>
      </c>
      <c r="N296">
        <v>18.80763097826086</v>
      </c>
      <c r="P296">
        <v>1</v>
      </c>
      <c r="W296">
        <v>1</v>
      </c>
      <c r="Y296" t="s">
        <v>126</v>
      </c>
      <c r="AB296">
        <v>0</v>
      </c>
      <c r="AC296">
        <v>0</v>
      </c>
    </row>
    <row r="297" spans="1:30" x14ac:dyDescent="0.25">
      <c r="A297">
        <v>304</v>
      </c>
      <c r="B297" t="s">
        <v>918</v>
      </c>
      <c r="D297">
        <v>1</v>
      </c>
      <c r="E297" t="s">
        <v>157</v>
      </c>
      <c r="F297" t="s">
        <v>124</v>
      </c>
      <c r="G297" t="s">
        <v>161</v>
      </c>
      <c r="H297" t="s">
        <v>260</v>
      </c>
      <c r="K297">
        <v>37.748696000000002</v>
      </c>
      <c r="L297">
        <v>37.11</v>
      </c>
      <c r="M297">
        <v>39.573575992063439</v>
      </c>
      <c r="N297">
        <v>39.38607272727274</v>
      </c>
      <c r="P297">
        <v>1</v>
      </c>
      <c r="W297">
        <v>1</v>
      </c>
      <c r="Y297" t="s">
        <v>126</v>
      </c>
      <c r="AB297">
        <v>0</v>
      </c>
      <c r="AC297">
        <v>0</v>
      </c>
    </row>
    <row r="298" spans="1:30" x14ac:dyDescent="0.25">
      <c r="A298">
        <v>305</v>
      </c>
      <c r="B298" t="s">
        <v>919</v>
      </c>
      <c r="D298">
        <v>1</v>
      </c>
      <c r="E298" t="s">
        <v>157</v>
      </c>
      <c r="F298" t="s">
        <v>124</v>
      </c>
      <c r="G298" t="s">
        <v>161</v>
      </c>
      <c r="H298" t="s">
        <v>260</v>
      </c>
      <c r="K298">
        <v>44.071199999999997</v>
      </c>
      <c r="L298">
        <v>43.8</v>
      </c>
      <c r="M298">
        <v>44.633334126984103</v>
      </c>
      <c r="N298">
        <v>45.457509881422887</v>
      </c>
      <c r="P298">
        <v>1</v>
      </c>
      <c r="W298">
        <v>1</v>
      </c>
      <c r="Y298" t="s">
        <v>126</v>
      </c>
      <c r="AB298">
        <v>0</v>
      </c>
      <c r="AC298">
        <v>0</v>
      </c>
    </row>
    <row r="299" spans="1:30" x14ac:dyDescent="0.25">
      <c r="A299">
        <v>306</v>
      </c>
      <c r="B299" t="s">
        <v>920</v>
      </c>
      <c r="D299">
        <v>1</v>
      </c>
      <c r="E299" t="s">
        <v>157</v>
      </c>
      <c r="F299" t="s">
        <v>124</v>
      </c>
      <c r="G299" t="s">
        <v>161</v>
      </c>
      <c r="H299" t="s">
        <v>260</v>
      </c>
      <c r="K299">
        <v>16.3858</v>
      </c>
      <c r="L299">
        <v>15.35</v>
      </c>
      <c r="M299">
        <v>16.709053621031739</v>
      </c>
      <c r="N299">
        <v>16.60177895256917</v>
      </c>
      <c r="P299">
        <v>1</v>
      </c>
      <c r="W299">
        <v>1</v>
      </c>
      <c r="Y299" t="s">
        <v>126</v>
      </c>
      <c r="AB299">
        <v>0</v>
      </c>
      <c r="AC299">
        <v>0</v>
      </c>
    </row>
    <row r="300" spans="1:30" x14ac:dyDescent="0.25">
      <c r="A300">
        <v>307</v>
      </c>
      <c r="B300" t="s">
        <v>921</v>
      </c>
      <c r="D300">
        <v>1</v>
      </c>
      <c r="E300" t="s">
        <v>157</v>
      </c>
      <c r="F300" t="s">
        <v>124</v>
      </c>
      <c r="G300" t="s">
        <v>161</v>
      </c>
      <c r="H300" t="s">
        <v>260</v>
      </c>
      <c r="K300">
        <v>125.29819999999999</v>
      </c>
      <c r="L300">
        <v>122.48</v>
      </c>
      <c r="M300">
        <v>127.0136456845236</v>
      </c>
      <c r="N300">
        <v>129.23538517786551</v>
      </c>
      <c r="P300">
        <v>1</v>
      </c>
      <c r="W300">
        <v>1</v>
      </c>
      <c r="Y300" t="s">
        <v>126</v>
      </c>
      <c r="AB300">
        <v>0</v>
      </c>
      <c r="AC300">
        <v>0</v>
      </c>
    </row>
    <row r="301" spans="1:30" x14ac:dyDescent="0.25">
      <c r="A301">
        <v>308</v>
      </c>
      <c r="B301" t="s">
        <v>922</v>
      </c>
      <c r="D301">
        <v>1</v>
      </c>
      <c r="E301" t="s">
        <v>157</v>
      </c>
      <c r="F301" t="s">
        <v>124</v>
      </c>
      <c r="G301" t="s">
        <v>161</v>
      </c>
      <c r="H301" t="s">
        <v>260</v>
      </c>
      <c r="K301">
        <v>286.62529999999998</v>
      </c>
      <c r="L301">
        <v>277.39</v>
      </c>
      <c r="M301">
        <v>289.35962876984149</v>
      </c>
      <c r="N301">
        <v>268.80089115612651</v>
      </c>
      <c r="P301">
        <v>1</v>
      </c>
      <c r="W301">
        <v>1</v>
      </c>
      <c r="Y301" t="s">
        <v>126</v>
      </c>
      <c r="AB301">
        <v>0</v>
      </c>
      <c r="AC301">
        <v>0</v>
      </c>
      <c r="AD301" t="s">
        <v>923</v>
      </c>
    </row>
    <row r="302" spans="1:30" x14ac:dyDescent="0.25">
      <c r="A302">
        <v>309</v>
      </c>
      <c r="B302" t="s">
        <v>657</v>
      </c>
      <c r="D302">
        <v>1</v>
      </c>
      <c r="E302" t="s">
        <v>157</v>
      </c>
      <c r="F302" t="s">
        <v>124</v>
      </c>
      <c r="G302" t="s">
        <v>161</v>
      </c>
      <c r="H302" t="s">
        <v>260</v>
      </c>
      <c r="K302">
        <v>38.868400000000001</v>
      </c>
      <c r="L302">
        <v>33.950000000000003</v>
      </c>
      <c r="M302">
        <v>40.228175000000043</v>
      </c>
      <c r="N302">
        <v>35.530435918972323</v>
      </c>
      <c r="P302">
        <v>1</v>
      </c>
      <c r="W302">
        <v>1</v>
      </c>
      <c r="Y302" t="s">
        <v>126</v>
      </c>
      <c r="AB302">
        <v>0</v>
      </c>
      <c r="AC302">
        <v>0</v>
      </c>
    </row>
    <row r="303" spans="1:30" x14ac:dyDescent="0.25">
      <c r="A303">
        <v>310</v>
      </c>
      <c r="B303" t="s">
        <v>924</v>
      </c>
      <c r="D303">
        <v>1</v>
      </c>
      <c r="E303" t="s">
        <v>157</v>
      </c>
      <c r="F303" t="s">
        <v>124</v>
      </c>
      <c r="G303" t="s">
        <v>161</v>
      </c>
      <c r="H303" t="s">
        <v>260</v>
      </c>
      <c r="K303">
        <v>39.898099999999999</v>
      </c>
      <c r="L303">
        <v>38.950000000000003</v>
      </c>
      <c r="M303">
        <v>39.123511607142859</v>
      </c>
      <c r="N303">
        <v>41.517984189723322</v>
      </c>
      <c r="P303">
        <v>1</v>
      </c>
      <c r="W303">
        <v>1</v>
      </c>
      <c r="Y303" t="s">
        <v>126</v>
      </c>
      <c r="AB303">
        <v>0</v>
      </c>
      <c r="AC303">
        <v>0</v>
      </c>
    </row>
    <row r="304" spans="1:30" x14ac:dyDescent="0.25">
      <c r="A304">
        <v>311</v>
      </c>
      <c r="B304" t="s">
        <v>925</v>
      </c>
      <c r="D304">
        <v>1</v>
      </c>
      <c r="E304" t="s">
        <v>157</v>
      </c>
      <c r="F304" t="s">
        <v>124</v>
      </c>
      <c r="G304" t="s">
        <v>161</v>
      </c>
      <c r="H304" t="s">
        <v>260</v>
      </c>
      <c r="K304">
        <v>203.44505000000001</v>
      </c>
      <c r="L304">
        <v>198.61</v>
      </c>
      <c r="M304">
        <v>204.0158584821433</v>
      </c>
      <c r="N304">
        <v>212.83320242094891</v>
      </c>
      <c r="P304">
        <v>1</v>
      </c>
      <c r="W304">
        <v>1</v>
      </c>
      <c r="Y304" t="s">
        <v>126</v>
      </c>
      <c r="AB304">
        <v>0</v>
      </c>
      <c r="AC304">
        <v>0</v>
      </c>
    </row>
    <row r="305" spans="1:30" x14ac:dyDescent="0.25">
      <c r="A305">
        <v>312</v>
      </c>
      <c r="B305" t="s">
        <v>926</v>
      </c>
      <c r="D305">
        <v>1</v>
      </c>
      <c r="E305" t="s">
        <v>157</v>
      </c>
      <c r="F305" t="s">
        <v>124</v>
      </c>
      <c r="G305" t="s">
        <v>161</v>
      </c>
      <c r="H305" t="s">
        <v>260</v>
      </c>
      <c r="K305">
        <v>39.693080000000002</v>
      </c>
      <c r="L305">
        <v>39.630000000000003</v>
      </c>
      <c r="M305">
        <v>38.044939484126942</v>
      </c>
      <c r="N305">
        <v>37.616140612648209</v>
      </c>
      <c r="P305">
        <v>1</v>
      </c>
      <c r="W305">
        <v>1</v>
      </c>
      <c r="Y305" t="s">
        <v>126</v>
      </c>
      <c r="AB305">
        <v>0</v>
      </c>
      <c r="AC305">
        <v>0</v>
      </c>
    </row>
    <row r="306" spans="1:30" x14ac:dyDescent="0.25">
      <c r="A306">
        <v>313</v>
      </c>
      <c r="B306" t="s">
        <v>927</v>
      </c>
      <c r="D306">
        <v>1</v>
      </c>
      <c r="E306" t="s">
        <v>157</v>
      </c>
      <c r="F306" t="s">
        <v>124</v>
      </c>
      <c r="G306" t="s">
        <v>161</v>
      </c>
      <c r="H306" t="s">
        <v>260</v>
      </c>
      <c r="K306">
        <v>53.395000000000003</v>
      </c>
      <c r="L306">
        <v>52.43</v>
      </c>
      <c r="M306">
        <v>55.445881349206367</v>
      </c>
      <c r="N306">
        <v>58.565179199604707</v>
      </c>
      <c r="P306">
        <v>1</v>
      </c>
      <c r="W306">
        <v>1</v>
      </c>
      <c r="Y306" t="s">
        <v>126</v>
      </c>
      <c r="AB306">
        <v>0</v>
      </c>
      <c r="AC306">
        <v>0</v>
      </c>
      <c r="AD306" t="s">
        <v>915</v>
      </c>
    </row>
    <row r="307" spans="1:30" x14ac:dyDescent="0.25">
      <c r="A307">
        <v>314</v>
      </c>
      <c r="B307" t="s">
        <v>928</v>
      </c>
      <c r="D307">
        <v>1</v>
      </c>
      <c r="E307" t="s">
        <v>157</v>
      </c>
      <c r="F307" t="s">
        <v>124</v>
      </c>
      <c r="G307" t="s">
        <v>161</v>
      </c>
      <c r="H307" t="s">
        <v>260</v>
      </c>
      <c r="K307">
        <v>76.778800000000004</v>
      </c>
      <c r="L307">
        <v>84.65</v>
      </c>
      <c r="M307">
        <v>82.790082539682516</v>
      </c>
      <c r="N307">
        <v>89.912078903162012</v>
      </c>
      <c r="P307">
        <v>1</v>
      </c>
      <c r="W307">
        <v>1</v>
      </c>
      <c r="Y307" t="s">
        <v>126</v>
      </c>
      <c r="AB307">
        <v>0</v>
      </c>
      <c r="AC307">
        <v>0</v>
      </c>
    </row>
    <row r="308" spans="1:30" x14ac:dyDescent="0.25">
      <c r="A308">
        <v>315</v>
      </c>
      <c r="B308" t="s">
        <v>929</v>
      </c>
      <c r="D308">
        <v>1</v>
      </c>
      <c r="E308" t="s">
        <v>157</v>
      </c>
      <c r="F308" t="s">
        <v>124</v>
      </c>
      <c r="G308" t="s">
        <v>161</v>
      </c>
      <c r="H308" t="s">
        <v>260</v>
      </c>
      <c r="K308">
        <v>33.533000000000001</v>
      </c>
      <c r="L308">
        <v>32.299999999999997</v>
      </c>
      <c r="M308">
        <v>31.613095039682499</v>
      </c>
      <c r="N308">
        <v>32.302766749011859</v>
      </c>
      <c r="P308">
        <v>1</v>
      </c>
      <c r="W308">
        <v>1</v>
      </c>
      <c r="Y308" t="s">
        <v>126</v>
      </c>
      <c r="AB308">
        <v>0</v>
      </c>
      <c r="AC308">
        <v>0</v>
      </c>
    </row>
    <row r="309" spans="1:30" x14ac:dyDescent="0.25">
      <c r="A309">
        <v>316</v>
      </c>
      <c r="B309" t="s">
        <v>930</v>
      </c>
      <c r="D309">
        <v>1</v>
      </c>
      <c r="E309" t="s">
        <v>157</v>
      </c>
      <c r="F309" t="s">
        <v>124</v>
      </c>
      <c r="G309" t="s">
        <v>161</v>
      </c>
      <c r="H309" t="s">
        <v>260</v>
      </c>
      <c r="K309">
        <v>82.028099999999995</v>
      </c>
      <c r="L309">
        <v>77.78</v>
      </c>
      <c r="M309">
        <v>80.924540922619059</v>
      </c>
      <c r="N309">
        <v>88.062478162055314</v>
      </c>
      <c r="P309">
        <v>1</v>
      </c>
      <c r="W309">
        <v>1</v>
      </c>
      <c r="Y309" t="s">
        <v>126</v>
      </c>
      <c r="AB309">
        <v>0</v>
      </c>
      <c r="AC309">
        <v>0</v>
      </c>
      <c r="AD309" t="s">
        <v>915</v>
      </c>
    </row>
    <row r="310" spans="1:30" x14ac:dyDescent="0.25">
      <c r="A310">
        <v>317</v>
      </c>
      <c r="B310" t="s">
        <v>931</v>
      </c>
      <c r="D310">
        <v>1</v>
      </c>
      <c r="E310" t="s">
        <v>157</v>
      </c>
      <c r="F310" t="s">
        <v>124</v>
      </c>
      <c r="G310" t="s">
        <v>161</v>
      </c>
      <c r="H310" t="s">
        <v>260</v>
      </c>
      <c r="K310">
        <v>51.256219999999999</v>
      </c>
      <c r="L310">
        <v>54.9</v>
      </c>
      <c r="M310">
        <v>54.397295882936547</v>
      </c>
      <c r="N310">
        <v>56.435179841897238</v>
      </c>
      <c r="P310">
        <v>1</v>
      </c>
      <c r="W310">
        <v>1</v>
      </c>
      <c r="Y310" t="s">
        <v>126</v>
      </c>
      <c r="AB310">
        <v>0</v>
      </c>
      <c r="AC310">
        <v>0</v>
      </c>
    </row>
    <row r="311" spans="1:30" x14ac:dyDescent="0.25">
      <c r="A311">
        <v>318</v>
      </c>
      <c r="B311" t="s">
        <v>932</v>
      </c>
      <c r="D311">
        <v>1</v>
      </c>
      <c r="E311" t="s">
        <v>157</v>
      </c>
      <c r="F311" t="s">
        <v>124</v>
      </c>
      <c r="G311" t="s">
        <v>161</v>
      </c>
      <c r="H311" t="s">
        <v>260</v>
      </c>
      <c r="K311">
        <v>84.829992000000004</v>
      </c>
      <c r="L311">
        <v>84.36</v>
      </c>
      <c r="M311">
        <v>85.411082093253853</v>
      </c>
      <c r="N311">
        <v>79.485989031620718</v>
      </c>
      <c r="P311">
        <v>1</v>
      </c>
      <c r="W311">
        <v>1</v>
      </c>
      <c r="Y311" t="s">
        <v>126</v>
      </c>
      <c r="AB311">
        <v>0</v>
      </c>
      <c r="AC311">
        <v>0</v>
      </c>
    </row>
    <row r="312" spans="1:30" x14ac:dyDescent="0.25">
      <c r="A312">
        <v>319</v>
      </c>
      <c r="B312" t="s">
        <v>933</v>
      </c>
      <c r="D312">
        <v>1</v>
      </c>
      <c r="E312" t="s">
        <v>157</v>
      </c>
      <c r="F312" t="s">
        <v>124</v>
      </c>
      <c r="G312" t="s">
        <v>161</v>
      </c>
      <c r="H312" t="s">
        <v>260</v>
      </c>
      <c r="K312">
        <v>83.362200000000001</v>
      </c>
      <c r="L312">
        <v>86.36</v>
      </c>
      <c r="M312">
        <v>88.250529067460391</v>
      </c>
      <c r="N312">
        <v>95.119466205533584</v>
      </c>
      <c r="P312">
        <v>1</v>
      </c>
      <c r="W312">
        <v>1</v>
      </c>
      <c r="Y312" t="s">
        <v>126</v>
      </c>
      <c r="AB312">
        <v>0</v>
      </c>
      <c r="AC312">
        <v>0</v>
      </c>
      <c r="AD312" t="s">
        <v>915</v>
      </c>
    </row>
    <row r="313" spans="1:30" x14ac:dyDescent="0.25">
      <c r="A313">
        <v>320</v>
      </c>
      <c r="B313" t="s">
        <v>934</v>
      </c>
      <c r="D313">
        <v>1</v>
      </c>
      <c r="E313" t="s">
        <v>157</v>
      </c>
      <c r="F313" t="s">
        <v>124</v>
      </c>
      <c r="G313" t="s">
        <v>161</v>
      </c>
      <c r="H313" t="s">
        <v>260</v>
      </c>
      <c r="K313">
        <v>36.599780000000003</v>
      </c>
      <c r="L313">
        <v>35.39</v>
      </c>
      <c r="M313">
        <v>35.618650744047621</v>
      </c>
      <c r="N313">
        <v>36.271541304347828</v>
      </c>
      <c r="P313">
        <v>1</v>
      </c>
      <c r="W313">
        <v>1</v>
      </c>
      <c r="Y313" t="s">
        <v>126</v>
      </c>
      <c r="AB313">
        <v>0</v>
      </c>
      <c r="AC313">
        <v>0</v>
      </c>
    </row>
    <row r="314" spans="1:30" x14ac:dyDescent="0.25">
      <c r="A314">
        <v>321</v>
      </c>
      <c r="B314" t="s">
        <v>935</v>
      </c>
      <c r="D314">
        <v>1</v>
      </c>
      <c r="E314" t="s">
        <v>157</v>
      </c>
      <c r="F314" t="s">
        <v>124</v>
      </c>
      <c r="G314" t="s">
        <v>161</v>
      </c>
      <c r="H314" t="s">
        <v>260</v>
      </c>
      <c r="K314">
        <v>28.678000000000001</v>
      </c>
      <c r="L314">
        <v>28.16</v>
      </c>
      <c r="M314">
        <v>29.470037797619</v>
      </c>
      <c r="N314">
        <v>29.759489525691709</v>
      </c>
      <c r="P314">
        <v>1</v>
      </c>
      <c r="W314">
        <v>1</v>
      </c>
      <c r="Y314" t="s">
        <v>126</v>
      </c>
      <c r="AB314">
        <v>0</v>
      </c>
      <c r="AC314">
        <v>0</v>
      </c>
    </row>
    <row r="315" spans="1:30" x14ac:dyDescent="0.25">
      <c r="A315">
        <v>322</v>
      </c>
      <c r="B315" t="s">
        <v>936</v>
      </c>
      <c r="D315">
        <v>1</v>
      </c>
      <c r="E315" t="s">
        <v>157</v>
      </c>
      <c r="F315" t="s">
        <v>124</v>
      </c>
      <c r="G315" t="s">
        <v>161</v>
      </c>
      <c r="H315" t="s">
        <v>260</v>
      </c>
      <c r="K315">
        <v>68.542804000000004</v>
      </c>
      <c r="L315">
        <v>70.5</v>
      </c>
      <c r="M315">
        <v>67.521627033730141</v>
      </c>
      <c r="N315">
        <v>67.444924209486146</v>
      </c>
      <c r="P315">
        <v>1</v>
      </c>
      <c r="W315">
        <v>1</v>
      </c>
      <c r="Y315" t="s">
        <v>126</v>
      </c>
      <c r="AB315">
        <v>0</v>
      </c>
      <c r="AC315">
        <v>0</v>
      </c>
    </row>
    <row r="316" spans="1:30" x14ac:dyDescent="0.25">
      <c r="A316">
        <v>323</v>
      </c>
      <c r="B316" t="s">
        <v>937</v>
      </c>
      <c r="D316">
        <v>1</v>
      </c>
      <c r="E316" t="s">
        <v>157</v>
      </c>
      <c r="F316" t="s">
        <v>124</v>
      </c>
      <c r="G316" t="s">
        <v>161</v>
      </c>
      <c r="H316" t="s">
        <v>260</v>
      </c>
      <c r="K316">
        <v>46.544600000000003</v>
      </c>
      <c r="L316">
        <v>47.7</v>
      </c>
      <c r="M316">
        <v>48.650199107142768</v>
      </c>
      <c r="N316">
        <v>49.569564673913007</v>
      </c>
      <c r="P316">
        <v>1</v>
      </c>
      <c r="W316">
        <v>1</v>
      </c>
      <c r="Y316" t="s">
        <v>126</v>
      </c>
      <c r="AB316">
        <v>0</v>
      </c>
      <c r="AC316">
        <v>0</v>
      </c>
      <c r="AD316" t="s">
        <v>915</v>
      </c>
    </row>
    <row r="317" spans="1:30" x14ac:dyDescent="0.25">
      <c r="A317">
        <v>324</v>
      </c>
      <c r="B317" t="s">
        <v>938</v>
      </c>
      <c r="C317" t="s">
        <v>939</v>
      </c>
      <c r="D317">
        <v>1</v>
      </c>
      <c r="E317" t="s">
        <v>228</v>
      </c>
      <c r="F317" t="s">
        <v>144</v>
      </c>
      <c r="G317" t="s">
        <v>940</v>
      </c>
      <c r="I317">
        <v>789.18</v>
      </c>
      <c r="J317">
        <v>820.35</v>
      </c>
      <c r="K317">
        <v>853</v>
      </c>
      <c r="L317">
        <v>914.6</v>
      </c>
      <c r="M317">
        <v>923.32</v>
      </c>
      <c r="N317">
        <v>972.24</v>
      </c>
      <c r="O317">
        <v>870</v>
      </c>
      <c r="T317">
        <v>1</v>
      </c>
      <c r="U317">
        <v>1</v>
      </c>
      <c r="V317">
        <v>1</v>
      </c>
      <c r="Y317" t="s">
        <v>147</v>
      </c>
      <c r="Z317" t="s">
        <v>55</v>
      </c>
      <c r="AA317" t="s">
        <v>941</v>
      </c>
      <c r="AB317">
        <v>0</v>
      </c>
      <c r="AC317">
        <v>0</v>
      </c>
    </row>
    <row r="318" spans="1:30" x14ac:dyDescent="0.25">
      <c r="A318">
        <v>325</v>
      </c>
      <c r="B318" t="s">
        <v>1028</v>
      </c>
      <c r="C318" t="s">
        <v>942</v>
      </c>
      <c r="D318">
        <v>1</v>
      </c>
      <c r="E318" t="s">
        <v>228</v>
      </c>
      <c r="F318" t="s">
        <v>144</v>
      </c>
      <c r="G318" t="s">
        <v>943</v>
      </c>
      <c r="I318">
        <v>125.68</v>
      </c>
      <c r="J318">
        <v>154.80000000000001</v>
      </c>
      <c r="K318">
        <v>187.4</v>
      </c>
      <c r="L318">
        <v>216.9</v>
      </c>
      <c r="M318">
        <v>250.2</v>
      </c>
      <c r="N318">
        <v>244.46</v>
      </c>
      <c r="O318">
        <v>113</v>
      </c>
      <c r="T318">
        <v>1</v>
      </c>
      <c r="U318">
        <v>1</v>
      </c>
      <c r="V318">
        <v>1</v>
      </c>
      <c r="Y318" t="s">
        <v>147</v>
      </c>
      <c r="Z318" t="s">
        <v>68</v>
      </c>
      <c r="AA318" t="s">
        <v>944</v>
      </c>
      <c r="AB318">
        <v>0</v>
      </c>
      <c r="AC318">
        <v>0</v>
      </c>
      <c r="AD318" t="s">
        <v>1029</v>
      </c>
    </row>
    <row r="319" spans="1:30" x14ac:dyDescent="0.25">
      <c r="A319">
        <v>326</v>
      </c>
      <c r="B319" t="s">
        <v>945</v>
      </c>
      <c r="D319">
        <v>1</v>
      </c>
      <c r="E319" t="s">
        <v>198</v>
      </c>
      <c r="F319" t="s">
        <v>71</v>
      </c>
      <c r="G319" t="s">
        <v>946</v>
      </c>
      <c r="I319">
        <v>33</v>
      </c>
      <c r="J319">
        <v>36.35</v>
      </c>
      <c r="K319">
        <v>32.4</v>
      </c>
      <c r="L319">
        <v>35</v>
      </c>
      <c r="M319">
        <v>35.450000000000003</v>
      </c>
      <c r="N319">
        <v>33.65</v>
      </c>
      <c r="O319">
        <v>36</v>
      </c>
      <c r="T319">
        <v>1</v>
      </c>
      <c r="U319">
        <v>1</v>
      </c>
      <c r="V319">
        <v>1</v>
      </c>
      <c r="Y319" t="s">
        <v>54</v>
      </c>
      <c r="Z319" t="s">
        <v>68</v>
      </c>
      <c r="AA319" t="s">
        <v>947</v>
      </c>
      <c r="AB319">
        <v>0</v>
      </c>
      <c r="AC319">
        <v>1</v>
      </c>
    </row>
    <row r="320" spans="1:30" x14ac:dyDescent="0.25">
      <c r="A320">
        <v>327</v>
      </c>
      <c r="B320" t="s">
        <v>948</v>
      </c>
      <c r="D320">
        <v>1</v>
      </c>
      <c r="E320" t="s">
        <v>949</v>
      </c>
      <c r="F320" t="s">
        <v>52</v>
      </c>
      <c r="G320" t="s">
        <v>950</v>
      </c>
      <c r="I320">
        <v>6786.41</v>
      </c>
      <c r="J320">
        <v>7304.31</v>
      </c>
      <c r="K320">
        <v>8100.5</v>
      </c>
      <c r="L320">
        <v>8622.6</v>
      </c>
      <c r="M320">
        <v>9081.7999999999993</v>
      </c>
      <c r="N320">
        <v>9284.32</v>
      </c>
      <c r="O320">
        <v>7406</v>
      </c>
      <c r="T320">
        <v>1</v>
      </c>
      <c r="U320">
        <v>1</v>
      </c>
      <c r="V320">
        <v>1</v>
      </c>
      <c r="Y320" t="s">
        <v>54</v>
      </c>
      <c r="Z320" t="s">
        <v>55</v>
      </c>
      <c r="AA320" t="s">
        <v>951</v>
      </c>
      <c r="AB320">
        <v>1</v>
      </c>
      <c r="AC320">
        <v>0</v>
      </c>
    </row>
    <row r="321" spans="1:29" x14ac:dyDescent="0.25">
      <c r="A321">
        <v>328</v>
      </c>
      <c r="B321" t="s">
        <v>952</v>
      </c>
      <c r="D321">
        <v>1</v>
      </c>
      <c r="E321" t="s">
        <v>627</v>
      </c>
      <c r="F321" t="s">
        <v>52</v>
      </c>
      <c r="G321" t="s">
        <v>953</v>
      </c>
      <c r="I321">
        <v>1770.49</v>
      </c>
      <c r="J321">
        <v>1785.93</v>
      </c>
      <c r="K321">
        <v>1810.3</v>
      </c>
      <c r="L321">
        <v>1891</v>
      </c>
      <c r="M321">
        <v>1922.81</v>
      </c>
      <c r="N321">
        <v>1899.69</v>
      </c>
      <c r="O321">
        <v>1937</v>
      </c>
      <c r="T321">
        <v>1</v>
      </c>
      <c r="U321">
        <v>1</v>
      </c>
      <c r="V321">
        <v>1</v>
      </c>
      <c r="Y321" t="s">
        <v>54</v>
      </c>
      <c r="Z321" t="s">
        <v>55</v>
      </c>
      <c r="AA321" t="s">
        <v>954</v>
      </c>
      <c r="AB321">
        <v>0</v>
      </c>
      <c r="AC321">
        <v>0</v>
      </c>
    </row>
    <row r="322" spans="1:29" x14ac:dyDescent="0.25">
      <c r="A322">
        <v>329</v>
      </c>
      <c r="B322" t="s">
        <v>955</v>
      </c>
      <c r="D322">
        <v>1</v>
      </c>
      <c r="F322" t="s">
        <v>71</v>
      </c>
      <c r="G322" t="s">
        <v>956</v>
      </c>
      <c r="H322" t="s">
        <v>203</v>
      </c>
      <c r="I322">
        <v>55</v>
      </c>
      <c r="J322">
        <v>56</v>
      </c>
      <c r="K322">
        <v>57</v>
      </c>
      <c r="L322">
        <v>58</v>
      </c>
      <c r="M322">
        <v>60</v>
      </c>
      <c r="N322">
        <v>60</v>
      </c>
      <c r="R322">
        <v>1</v>
      </c>
      <c r="V322">
        <v>1</v>
      </c>
      <c r="Y322" t="s">
        <v>67</v>
      </c>
      <c r="AA322" t="s">
        <v>74</v>
      </c>
      <c r="AB322">
        <v>0</v>
      </c>
      <c r="AC322">
        <v>0</v>
      </c>
    </row>
    <row r="323" spans="1:29" x14ac:dyDescent="0.25">
      <c r="A323">
        <v>330</v>
      </c>
      <c r="B323" t="s">
        <v>957</v>
      </c>
      <c r="D323">
        <v>1</v>
      </c>
      <c r="E323" t="s">
        <v>172</v>
      </c>
      <c r="F323" t="s">
        <v>71</v>
      </c>
      <c r="G323" t="s">
        <v>958</v>
      </c>
      <c r="I323">
        <v>1875.05</v>
      </c>
      <c r="J323">
        <v>1865.43</v>
      </c>
      <c r="K323">
        <v>1947.1</v>
      </c>
      <c r="L323">
        <v>2013</v>
      </c>
      <c r="M323">
        <v>2172.87</v>
      </c>
      <c r="N323">
        <v>2155.35</v>
      </c>
      <c r="O323">
        <v>2053</v>
      </c>
      <c r="T323">
        <v>1</v>
      </c>
      <c r="U323">
        <v>1</v>
      </c>
      <c r="V323">
        <v>1</v>
      </c>
      <c r="Y323" t="s">
        <v>67</v>
      </c>
      <c r="Z323" t="s">
        <v>68</v>
      </c>
      <c r="AA323" t="s">
        <v>959</v>
      </c>
      <c r="AB323">
        <v>0</v>
      </c>
      <c r="AC323">
        <v>0</v>
      </c>
    </row>
    <row r="324" spans="1:29" x14ac:dyDescent="0.25">
      <c r="A324">
        <v>331</v>
      </c>
      <c r="B324" t="s">
        <v>960</v>
      </c>
      <c r="D324">
        <v>1</v>
      </c>
      <c r="E324" t="s">
        <v>105</v>
      </c>
      <c r="F324" t="s">
        <v>106</v>
      </c>
      <c r="G324" t="s">
        <v>961</v>
      </c>
      <c r="I324">
        <f>3635.55-2.05</f>
        <v>3633.5</v>
      </c>
      <c r="J324">
        <v>3516.52</v>
      </c>
      <c r="K324">
        <v>3517.2</v>
      </c>
      <c r="L324">
        <v>3568.1</v>
      </c>
      <c r="M324">
        <v>3696.4</v>
      </c>
      <c r="N324">
        <v>3778.57</v>
      </c>
      <c r="O324">
        <v>4137</v>
      </c>
      <c r="Q324">
        <v>1</v>
      </c>
      <c r="T324">
        <v>1</v>
      </c>
      <c r="U324">
        <v>1</v>
      </c>
      <c r="V324">
        <v>1</v>
      </c>
      <c r="Y324" t="s">
        <v>108</v>
      </c>
      <c r="Z324" t="s">
        <v>55</v>
      </c>
      <c r="AA324" t="s">
        <v>109</v>
      </c>
      <c r="AB324">
        <v>0</v>
      </c>
      <c r="AC324">
        <v>0</v>
      </c>
    </row>
    <row r="325" spans="1:29" x14ac:dyDescent="0.25">
      <c r="A325">
        <v>332</v>
      </c>
      <c r="B325" t="s">
        <v>962</v>
      </c>
      <c r="C325" t="s">
        <v>963</v>
      </c>
      <c r="D325">
        <v>1</v>
      </c>
      <c r="E325" t="s">
        <v>105</v>
      </c>
      <c r="F325" t="s">
        <v>106</v>
      </c>
      <c r="G325" t="s">
        <v>964</v>
      </c>
      <c r="I325">
        <v>270.20999999999998</v>
      </c>
      <c r="J325">
        <v>277.74</v>
      </c>
      <c r="K325">
        <v>307.2</v>
      </c>
      <c r="L325">
        <v>280.5</v>
      </c>
      <c r="M325">
        <v>288.05</v>
      </c>
      <c r="N325">
        <v>310.60000000000002</v>
      </c>
      <c r="O325">
        <v>288</v>
      </c>
      <c r="T325">
        <v>1</v>
      </c>
      <c r="U325">
        <v>1</v>
      </c>
      <c r="V325">
        <v>1</v>
      </c>
      <c r="Y325" t="s">
        <v>108</v>
      </c>
      <c r="Z325" t="s">
        <v>55</v>
      </c>
      <c r="AA325" t="s">
        <v>965</v>
      </c>
      <c r="AB325">
        <v>0</v>
      </c>
      <c r="AC325">
        <v>0</v>
      </c>
    </row>
    <row r="326" spans="1:29" x14ac:dyDescent="0.25">
      <c r="A326">
        <v>333</v>
      </c>
      <c r="B326" t="s">
        <v>966</v>
      </c>
      <c r="C326" t="s">
        <v>967</v>
      </c>
      <c r="D326">
        <v>1</v>
      </c>
      <c r="E326" t="s">
        <v>105</v>
      </c>
      <c r="F326" t="s">
        <v>106</v>
      </c>
      <c r="G326" t="s">
        <v>968</v>
      </c>
      <c r="I326">
        <f>81.48-4.1</f>
        <v>77.38000000000001</v>
      </c>
      <c r="J326">
        <v>74.8</v>
      </c>
      <c r="K326">
        <v>79.8</v>
      </c>
      <c r="L326">
        <v>85.8</v>
      </c>
      <c r="M326">
        <v>104.77</v>
      </c>
      <c r="N326">
        <v>96.15</v>
      </c>
      <c r="O326">
        <v>93</v>
      </c>
      <c r="T326">
        <v>1</v>
      </c>
      <c r="U326">
        <v>1</v>
      </c>
      <c r="V326">
        <v>1</v>
      </c>
      <c r="Y326" t="s">
        <v>108</v>
      </c>
      <c r="Z326" t="s">
        <v>68</v>
      </c>
      <c r="AA326" t="s">
        <v>969</v>
      </c>
      <c r="AB326">
        <v>0</v>
      </c>
      <c r="AC326">
        <v>0</v>
      </c>
    </row>
    <row r="327" spans="1:29" x14ac:dyDescent="0.25">
      <c r="A327">
        <v>334</v>
      </c>
      <c r="B327" t="s">
        <v>970</v>
      </c>
      <c r="D327">
        <v>1</v>
      </c>
      <c r="E327">
        <v>411</v>
      </c>
      <c r="F327" t="s">
        <v>52</v>
      </c>
      <c r="G327" t="s">
        <v>971</v>
      </c>
      <c r="I327">
        <v>56</v>
      </c>
      <c r="J327">
        <v>62.55</v>
      </c>
      <c r="K327">
        <v>80.5</v>
      </c>
      <c r="L327">
        <v>65.2</v>
      </c>
      <c r="M327">
        <v>64.53</v>
      </c>
      <c r="N327">
        <v>69.599999999999994</v>
      </c>
      <c r="O327">
        <v>57</v>
      </c>
      <c r="T327">
        <v>1</v>
      </c>
      <c r="U327">
        <v>1</v>
      </c>
      <c r="V327">
        <v>1</v>
      </c>
      <c r="Y327" t="s">
        <v>67</v>
      </c>
      <c r="Z327" t="s">
        <v>68</v>
      </c>
      <c r="AA327" t="s">
        <v>972</v>
      </c>
      <c r="AB327">
        <v>0</v>
      </c>
      <c r="AC327">
        <v>0</v>
      </c>
    </row>
    <row r="328" spans="1:29" x14ac:dyDescent="0.25">
      <c r="A328">
        <v>335</v>
      </c>
      <c r="B328" t="s">
        <v>973</v>
      </c>
      <c r="D328">
        <v>1</v>
      </c>
      <c r="E328" t="s">
        <v>105</v>
      </c>
      <c r="F328" t="s">
        <v>106</v>
      </c>
      <c r="G328" t="s">
        <v>974</v>
      </c>
      <c r="I328">
        <f>6111.05-3.4</f>
        <v>6107.6500000000005</v>
      </c>
      <c r="J328">
        <v>6256.93</v>
      </c>
      <c r="K328">
        <v>6341.7</v>
      </c>
      <c r="L328">
        <v>6472.4</v>
      </c>
      <c r="M328">
        <v>6488.02</v>
      </c>
      <c r="N328">
        <v>6690.25</v>
      </c>
      <c r="O328">
        <v>6857</v>
      </c>
      <c r="Q328">
        <v>1</v>
      </c>
      <c r="T328">
        <v>1</v>
      </c>
      <c r="U328">
        <v>1</v>
      </c>
      <c r="V328">
        <v>1</v>
      </c>
      <c r="Y328" t="s">
        <v>108</v>
      </c>
      <c r="Z328" t="s">
        <v>55</v>
      </c>
      <c r="AA328" t="s">
        <v>109</v>
      </c>
      <c r="AB328">
        <v>0</v>
      </c>
      <c r="AC328">
        <v>0</v>
      </c>
    </row>
    <row r="329" spans="1:29" x14ac:dyDescent="0.25">
      <c r="A329">
        <v>336</v>
      </c>
      <c r="B329" t="s">
        <v>975</v>
      </c>
      <c r="D329">
        <v>1</v>
      </c>
      <c r="F329" t="s">
        <v>71</v>
      </c>
      <c r="G329" t="s">
        <v>976</v>
      </c>
      <c r="I329">
        <v>0.1</v>
      </c>
      <c r="J329">
        <v>0.1</v>
      </c>
      <c r="K329">
        <v>0.1</v>
      </c>
      <c r="L329">
        <v>0.1</v>
      </c>
      <c r="M329">
        <v>0.1</v>
      </c>
      <c r="N329">
        <v>0.1</v>
      </c>
      <c r="X329" t="s">
        <v>977</v>
      </c>
      <c r="Y329" t="s">
        <v>184</v>
      </c>
      <c r="Z329" t="s">
        <v>61</v>
      </c>
      <c r="AA329" t="s">
        <v>978</v>
      </c>
      <c r="AB329">
        <v>0</v>
      </c>
      <c r="AC329">
        <v>0</v>
      </c>
    </row>
    <row r="330" spans="1:29" x14ac:dyDescent="0.25">
      <c r="A330">
        <v>337</v>
      </c>
      <c r="B330" t="s">
        <v>979</v>
      </c>
      <c r="D330">
        <v>1</v>
      </c>
      <c r="E330" t="s">
        <v>980</v>
      </c>
      <c r="F330" t="s">
        <v>71</v>
      </c>
      <c r="G330" t="s">
        <v>981</v>
      </c>
      <c r="K330">
        <v>0</v>
      </c>
      <c r="L330">
        <v>20</v>
      </c>
      <c r="M330">
        <v>20</v>
      </c>
      <c r="N330">
        <v>32</v>
      </c>
      <c r="T330">
        <v>1</v>
      </c>
      <c r="X330" t="s">
        <v>214</v>
      </c>
      <c r="Y330" t="s">
        <v>235</v>
      </c>
      <c r="Z330" t="s">
        <v>61</v>
      </c>
      <c r="AA330" t="s">
        <v>982</v>
      </c>
      <c r="AB330">
        <v>0</v>
      </c>
      <c r="AC330">
        <v>0</v>
      </c>
    </row>
    <row r="331" spans="1:29" x14ac:dyDescent="0.25">
      <c r="A331">
        <v>338</v>
      </c>
      <c r="B331" t="s">
        <v>983</v>
      </c>
      <c r="C331" t="s">
        <v>984</v>
      </c>
      <c r="D331">
        <v>1</v>
      </c>
      <c r="E331" t="s">
        <v>985</v>
      </c>
      <c r="F331" t="s">
        <v>52</v>
      </c>
      <c r="G331" t="s">
        <v>986</v>
      </c>
      <c r="I331">
        <v>184.49</v>
      </c>
      <c r="J331">
        <v>191.62</v>
      </c>
      <c r="K331">
        <v>204.9</v>
      </c>
      <c r="L331">
        <v>203.7</v>
      </c>
      <c r="M331">
        <v>198.95</v>
      </c>
      <c r="N331">
        <v>221.75</v>
      </c>
      <c r="O331">
        <v>203</v>
      </c>
      <c r="T331">
        <v>1</v>
      </c>
      <c r="U331">
        <v>1</v>
      </c>
      <c r="V331">
        <v>1</v>
      </c>
      <c r="Y331" t="s">
        <v>78</v>
      </c>
      <c r="Z331" t="s">
        <v>55</v>
      </c>
      <c r="AA331" t="s">
        <v>987</v>
      </c>
      <c r="AB331">
        <v>0</v>
      </c>
      <c r="AC331">
        <v>0</v>
      </c>
    </row>
    <row r="332" spans="1:29" x14ac:dyDescent="0.25">
      <c r="A332">
        <v>339</v>
      </c>
      <c r="B332" t="s">
        <v>134</v>
      </c>
      <c r="D332">
        <v>1</v>
      </c>
      <c r="E332">
        <v>140</v>
      </c>
      <c r="F332" t="s">
        <v>71</v>
      </c>
      <c r="G332" t="s">
        <v>988</v>
      </c>
      <c r="I332">
        <f>170.32-2</f>
        <v>168.32</v>
      </c>
      <c r="J332">
        <v>187.16</v>
      </c>
      <c r="K332">
        <v>225.5</v>
      </c>
      <c r="L332">
        <v>224.2</v>
      </c>
      <c r="M332">
        <v>225.41</v>
      </c>
      <c r="N332">
        <v>234.69</v>
      </c>
      <c r="O332">
        <v>195</v>
      </c>
      <c r="T332">
        <v>1</v>
      </c>
      <c r="U332">
        <v>1</v>
      </c>
      <c r="V332">
        <v>1</v>
      </c>
      <c r="Y332" t="s">
        <v>108</v>
      </c>
      <c r="Z332" t="s">
        <v>55</v>
      </c>
      <c r="AA332" t="s">
        <v>989</v>
      </c>
      <c r="AB332">
        <v>7</v>
      </c>
      <c r="AC332">
        <v>0</v>
      </c>
    </row>
    <row r="333" spans="1:29" x14ac:dyDescent="0.25">
      <c r="A333">
        <v>340</v>
      </c>
      <c r="B333" t="s">
        <v>990</v>
      </c>
      <c r="D333">
        <v>1</v>
      </c>
      <c r="E333" t="s">
        <v>157</v>
      </c>
      <c r="F333" t="s">
        <v>124</v>
      </c>
      <c r="G333" t="s">
        <v>991</v>
      </c>
      <c r="I333">
        <v>1264.45</v>
      </c>
      <c r="J333">
        <v>1295.3399999999999</v>
      </c>
      <c r="K333">
        <v>1249.8</v>
      </c>
      <c r="L333">
        <v>1375.2</v>
      </c>
      <c r="M333">
        <v>1400.83</v>
      </c>
      <c r="N333">
        <v>1124.76</v>
      </c>
      <c r="O333">
        <v>1397</v>
      </c>
      <c r="T333">
        <v>1</v>
      </c>
      <c r="U333">
        <v>1</v>
      </c>
      <c r="V333">
        <v>1</v>
      </c>
      <c r="Y333" t="s">
        <v>126</v>
      </c>
      <c r="Z333" t="s">
        <v>68</v>
      </c>
      <c r="AA333" t="s">
        <v>992</v>
      </c>
      <c r="AB333">
        <v>0</v>
      </c>
      <c r="AC333">
        <v>1</v>
      </c>
    </row>
    <row r="334" spans="1:29" x14ac:dyDescent="0.25">
      <c r="A334">
        <v>341</v>
      </c>
      <c r="B334" t="s">
        <v>993</v>
      </c>
      <c r="D334">
        <v>1</v>
      </c>
      <c r="E334" t="s">
        <v>105</v>
      </c>
      <c r="F334" t="s">
        <v>106</v>
      </c>
      <c r="G334" t="s">
        <v>994</v>
      </c>
      <c r="I334">
        <v>1080.1199999999999</v>
      </c>
      <c r="J334">
        <v>1108.83</v>
      </c>
      <c r="K334">
        <v>1231.9000000000001</v>
      </c>
      <c r="L334">
        <v>1277.8</v>
      </c>
      <c r="M334">
        <v>1291.33</v>
      </c>
      <c r="N334">
        <v>1282.99</v>
      </c>
      <c r="O334">
        <v>1287</v>
      </c>
      <c r="Q334">
        <v>1</v>
      </c>
      <c r="T334">
        <v>1</v>
      </c>
      <c r="U334">
        <v>1</v>
      </c>
      <c r="V334">
        <v>1</v>
      </c>
      <c r="Y334" t="s">
        <v>108</v>
      </c>
      <c r="Z334" t="s">
        <v>55</v>
      </c>
      <c r="AA334" t="s">
        <v>109</v>
      </c>
      <c r="AB334">
        <v>0</v>
      </c>
      <c r="AC334">
        <v>0</v>
      </c>
    </row>
    <row r="335" spans="1:29" x14ac:dyDescent="0.25">
      <c r="A335">
        <v>342</v>
      </c>
      <c r="B335" t="s">
        <v>995</v>
      </c>
      <c r="D335">
        <v>1</v>
      </c>
      <c r="F335" t="s">
        <v>106</v>
      </c>
      <c r="G335" t="s">
        <v>996</v>
      </c>
      <c r="I335">
        <v>4</v>
      </c>
      <c r="J335">
        <v>4.8</v>
      </c>
      <c r="K335">
        <v>4.8</v>
      </c>
      <c r="L335">
        <v>7.7</v>
      </c>
      <c r="M335">
        <v>7.7</v>
      </c>
      <c r="N335">
        <v>8.5</v>
      </c>
      <c r="X335" t="s">
        <v>331</v>
      </c>
      <c r="Y335" t="s">
        <v>108</v>
      </c>
      <c r="Z335" t="s">
        <v>61</v>
      </c>
      <c r="AA335" t="s">
        <v>997</v>
      </c>
      <c r="AB335">
        <v>0</v>
      </c>
      <c r="AC335">
        <v>0</v>
      </c>
    </row>
    <row r="336" spans="1:29" x14ac:dyDescent="0.25">
      <c r="A336">
        <v>343</v>
      </c>
      <c r="B336" t="s">
        <v>998</v>
      </c>
      <c r="D336">
        <v>1</v>
      </c>
      <c r="F336" t="s">
        <v>124</v>
      </c>
      <c r="G336" t="s">
        <v>999</v>
      </c>
      <c r="I336">
        <v>0.1</v>
      </c>
      <c r="J336">
        <v>0.1</v>
      </c>
      <c r="K336">
        <v>0.1</v>
      </c>
      <c r="L336">
        <v>0</v>
      </c>
      <c r="M336">
        <v>0</v>
      </c>
      <c r="N336">
        <v>0</v>
      </c>
      <c r="X336" t="s">
        <v>375</v>
      </c>
      <c r="Y336" t="s">
        <v>126</v>
      </c>
      <c r="Z336" t="s">
        <v>61</v>
      </c>
      <c r="AA336" t="s">
        <v>1000</v>
      </c>
      <c r="AB336">
        <v>0</v>
      </c>
      <c r="AC336">
        <v>0</v>
      </c>
    </row>
    <row r="337" spans="1:29" x14ac:dyDescent="0.25">
      <c r="A337">
        <v>344</v>
      </c>
      <c r="B337" t="s">
        <v>1001</v>
      </c>
      <c r="D337">
        <v>1</v>
      </c>
      <c r="E337" t="s">
        <v>105</v>
      </c>
      <c r="F337" t="s">
        <v>106</v>
      </c>
      <c r="G337" t="s">
        <v>1002</v>
      </c>
      <c r="I337">
        <v>16.45</v>
      </c>
      <c r="J337">
        <v>14.25</v>
      </c>
      <c r="K337">
        <v>16.8</v>
      </c>
      <c r="L337">
        <v>17.899999999999999</v>
      </c>
      <c r="M337">
        <v>18.350000000000001</v>
      </c>
      <c r="N337">
        <v>17.899999999999999</v>
      </c>
      <c r="O337">
        <v>19</v>
      </c>
      <c r="U337">
        <v>1</v>
      </c>
      <c r="V337">
        <v>1</v>
      </c>
      <c r="Y337" t="s">
        <v>108</v>
      </c>
      <c r="Z337" t="s">
        <v>68</v>
      </c>
      <c r="AA337" t="s">
        <v>1003</v>
      </c>
      <c r="AB337">
        <v>1</v>
      </c>
      <c r="AC337">
        <v>0</v>
      </c>
    </row>
    <row r="338" spans="1:29" x14ac:dyDescent="0.25">
      <c r="A338">
        <v>345</v>
      </c>
      <c r="B338" t="s">
        <v>1004</v>
      </c>
      <c r="C338" t="s">
        <v>1005</v>
      </c>
      <c r="D338">
        <v>1</v>
      </c>
      <c r="F338" t="s">
        <v>52</v>
      </c>
      <c r="G338" t="s">
        <v>1006</v>
      </c>
      <c r="K338">
        <v>15.5</v>
      </c>
      <c r="L338">
        <v>13.5</v>
      </c>
      <c r="M338">
        <v>16.260000000000002</v>
      </c>
      <c r="N338">
        <v>19.45</v>
      </c>
      <c r="T338">
        <v>1</v>
      </c>
      <c r="U338">
        <v>1</v>
      </c>
      <c r="V338">
        <v>1</v>
      </c>
      <c r="Y338" t="s">
        <v>82</v>
      </c>
      <c r="Z338" t="s">
        <v>68</v>
      </c>
      <c r="AB338">
        <v>0</v>
      </c>
      <c r="AC338">
        <v>0</v>
      </c>
    </row>
    <row r="339" spans="1:29" x14ac:dyDescent="0.25">
      <c r="A339">
        <v>346</v>
      </c>
      <c r="B339" t="s">
        <v>1007</v>
      </c>
      <c r="C339" t="s">
        <v>1008</v>
      </c>
      <c r="D339">
        <v>1</v>
      </c>
      <c r="F339" t="s">
        <v>71</v>
      </c>
      <c r="G339" t="s">
        <v>1009</v>
      </c>
      <c r="K339">
        <v>40.5</v>
      </c>
      <c r="L339">
        <v>50.9</v>
      </c>
      <c r="M339">
        <v>76.7</v>
      </c>
      <c r="N339">
        <v>104.6</v>
      </c>
      <c r="T339">
        <v>1</v>
      </c>
      <c r="U339">
        <v>1</v>
      </c>
      <c r="V339">
        <v>1</v>
      </c>
      <c r="Y339" t="s">
        <v>54</v>
      </c>
      <c r="Z339" t="s">
        <v>68</v>
      </c>
      <c r="AA339" t="s">
        <v>1010</v>
      </c>
      <c r="AB339">
        <v>0</v>
      </c>
      <c r="AC339">
        <v>1</v>
      </c>
    </row>
    <row r="340" spans="1:29" x14ac:dyDescent="0.25">
      <c r="A340">
        <v>347</v>
      </c>
      <c r="B340" t="s">
        <v>1011</v>
      </c>
      <c r="D340">
        <v>1</v>
      </c>
      <c r="F340" t="s">
        <v>52</v>
      </c>
      <c r="G340" t="s">
        <v>1012</v>
      </c>
      <c r="K340">
        <v>0</v>
      </c>
      <c r="L340">
        <v>0</v>
      </c>
      <c r="M340">
        <v>0</v>
      </c>
      <c r="N340">
        <v>0</v>
      </c>
      <c r="X340" t="s">
        <v>77</v>
      </c>
      <c r="Y340" t="s">
        <v>78</v>
      </c>
      <c r="Z340" t="s">
        <v>61</v>
      </c>
      <c r="AA340" t="s">
        <v>1013</v>
      </c>
      <c r="AB340">
        <v>0</v>
      </c>
      <c r="AC340">
        <v>0</v>
      </c>
    </row>
    <row r="341" spans="1:29" x14ac:dyDescent="0.25">
      <c r="A341">
        <v>348</v>
      </c>
      <c r="B341" t="s">
        <v>1014</v>
      </c>
      <c r="D341">
        <v>1</v>
      </c>
      <c r="E341" t="s">
        <v>368</v>
      </c>
      <c r="F341" t="s">
        <v>71</v>
      </c>
      <c r="G341" t="s">
        <v>1015</v>
      </c>
      <c r="K341">
        <v>27.6</v>
      </c>
      <c r="L341">
        <v>27.8</v>
      </c>
      <c r="M341">
        <v>23.01</v>
      </c>
      <c r="N341">
        <v>19.8</v>
      </c>
      <c r="V341">
        <v>1</v>
      </c>
      <c r="Y341" t="s">
        <v>108</v>
      </c>
      <c r="Z341" t="s">
        <v>68</v>
      </c>
      <c r="AA341" t="s">
        <v>1016</v>
      </c>
      <c r="AB341">
        <v>1</v>
      </c>
      <c r="AC341">
        <v>0</v>
      </c>
    </row>
    <row r="342" spans="1:29" x14ac:dyDescent="0.25">
      <c r="A342">
        <v>349</v>
      </c>
      <c r="B342" t="s">
        <v>1017</v>
      </c>
      <c r="D342">
        <v>1</v>
      </c>
      <c r="E342" t="s">
        <v>368</v>
      </c>
      <c r="F342" t="s">
        <v>71</v>
      </c>
      <c r="G342" t="s">
        <v>1040</v>
      </c>
      <c r="L342">
        <v>1</v>
      </c>
      <c r="M342">
        <v>1</v>
      </c>
      <c r="N342">
        <v>4</v>
      </c>
      <c r="X342" t="s">
        <v>1014</v>
      </c>
      <c r="Y342" t="s">
        <v>108</v>
      </c>
      <c r="Z342" t="s">
        <v>61</v>
      </c>
      <c r="AA342" t="s">
        <v>1018</v>
      </c>
      <c r="AB342">
        <v>0</v>
      </c>
      <c r="AC342">
        <v>0</v>
      </c>
    </row>
    <row r="343" spans="1:29" x14ac:dyDescent="0.25">
      <c r="A343">
        <v>350</v>
      </c>
      <c r="B343" t="s">
        <v>1034</v>
      </c>
      <c r="D343">
        <v>1</v>
      </c>
      <c r="E343" t="s">
        <v>547</v>
      </c>
      <c r="F343" t="s">
        <v>1041</v>
      </c>
      <c r="G343" t="s">
        <v>1038</v>
      </c>
      <c r="N343">
        <v>35.799999999999997</v>
      </c>
      <c r="T343">
        <v>1</v>
      </c>
      <c r="U343">
        <v>1</v>
      </c>
      <c r="V343">
        <v>1</v>
      </c>
      <c r="Y343" t="s">
        <v>126</v>
      </c>
      <c r="Z343" t="s">
        <v>68</v>
      </c>
      <c r="AA343" t="s">
        <v>1036</v>
      </c>
      <c r="AB343">
        <v>0</v>
      </c>
      <c r="AC343">
        <v>0</v>
      </c>
    </row>
    <row r="344" spans="1:29" x14ac:dyDescent="0.25">
      <c r="A344">
        <v>351</v>
      </c>
      <c r="B344" t="s">
        <v>1035</v>
      </c>
      <c r="D344">
        <v>1</v>
      </c>
      <c r="E344" t="s">
        <v>101</v>
      </c>
      <c r="F344">
        <v>10</v>
      </c>
      <c r="G344" t="s">
        <v>1039</v>
      </c>
      <c r="N344">
        <v>7</v>
      </c>
      <c r="U344">
        <v>1</v>
      </c>
      <c r="V344">
        <v>1</v>
      </c>
      <c r="Y344" t="s">
        <v>82</v>
      </c>
      <c r="Z344" t="s">
        <v>55</v>
      </c>
      <c r="AA344" t="s">
        <v>1037</v>
      </c>
      <c r="AB344">
        <v>0</v>
      </c>
      <c r="AC344">
        <v>1</v>
      </c>
    </row>
    <row r="345" spans="1:29" x14ac:dyDescent="0.25">
      <c r="G345"/>
      <c r="AB345"/>
      <c r="AC345"/>
    </row>
    <row r="346" spans="1:29" x14ac:dyDescent="0.25">
      <c r="B346" s="4" t="s">
        <v>1019</v>
      </c>
      <c r="C346" s="4"/>
      <c r="D346" s="4">
        <f>SUM(D2:D345)</f>
        <v>343</v>
      </c>
      <c r="I346" s="5">
        <f>SUM(I2:I345)</f>
        <v>220256.31999999986</v>
      </c>
      <c r="J346" s="5">
        <f>SUM(J2:J345)</f>
        <v>222636.94999999998</v>
      </c>
      <c r="K346" s="5">
        <f>SUM(K2:K345)</f>
        <v>226361.11161949989</v>
      </c>
      <c r="L346" s="5">
        <f>SUM(L2:L345)</f>
        <v>229068.10275379987</v>
      </c>
      <c r="M346" s="5">
        <f>SUM(M2:M342)</f>
        <v>238068.94718541671</v>
      </c>
      <c r="N346" s="5">
        <f>SUM(N2:N344)</f>
        <v>240976.15210971347</v>
      </c>
      <c r="O346" s="5"/>
      <c r="P346" s="4">
        <f>SUM(P2:P345)</f>
        <v>82</v>
      </c>
      <c r="Q346" s="4">
        <f t="shared" ref="Q346:T346" si="0">SUM(Q2:Q345)</f>
        <v>31</v>
      </c>
      <c r="R346" s="4">
        <f t="shared" si="0"/>
        <v>6</v>
      </c>
      <c r="S346" s="4">
        <f t="shared" si="0"/>
        <v>3</v>
      </c>
      <c r="T346" s="4">
        <f t="shared" si="0"/>
        <v>197</v>
      </c>
      <c r="U346" s="4">
        <f>SUM(U2:U345)</f>
        <v>212</v>
      </c>
      <c r="V346" s="4">
        <f>SUM(V2:V345)</f>
        <v>218</v>
      </c>
      <c r="W346" s="4">
        <f>SUM(W2:W345)</f>
        <v>83</v>
      </c>
      <c r="AB346" s="7">
        <f>SUM(AB2:AB344)</f>
        <v>101</v>
      </c>
      <c r="AC346" s="7">
        <f>SUM(AC2:AC344)</f>
        <v>65</v>
      </c>
    </row>
    <row r="350" spans="1:29" x14ac:dyDescent="0.25">
      <c r="B350" s="4" t="s">
        <v>1020</v>
      </c>
      <c r="C350" s="4"/>
    </row>
    <row r="351" spans="1:29" x14ac:dyDescent="0.25">
      <c r="B351" t="s">
        <v>1021</v>
      </c>
      <c r="U351">
        <v>1</v>
      </c>
      <c r="V351">
        <v>1</v>
      </c>
    </row>
    <row r="352" spans="1:29" x14ac:dyDescent="0.25">
      <c r="B352" t="s">
        <v>1022</v>
      </c>
      <c r="V352">
        <v>1</v>
      </c>
    </row>
    <row r="353" spans="2:22" x14ac:dyDescent="0.25">
      <c r="B353" t="s">
        <v>1023</v>
      </c>
      <c r="U353">
        <v>1</v>
      </c>
    </row>
    <row r="354" spans="2:22" x14ac:dyDescent="0.25">
      <c r="B354" t="s">
        <v>1024</v>
      </c>
      <c r="U354">
        <v>1</v>
      </c>
      <c r="V354">
        <v>1</v>
      </c>
    </row>
    <row r="355" spans="2:22" x14ac:dyDescent="0.25">
      <c r="B355" t="s">
        <v>1025</v>
      </c>
      <c r="U355">
        <v>1</v>
      </c>
      <c r="V355">
        <v>1</v>
      </c>
    </row>
    <row r="356" spans="2:22" x14ac:dyDescent="0.25">
      <c r="B356" t="s">
        <v>1026</v>
      </c>
    </row>
    <row r="357" spans="2:22" x14ac:dyDescent="0.25">
      <c r="B357" t="s">
        <v>1043</v>
      </c>
    </row>
    <row r="358" spans="2:22" x14ac:dyDescent="0.25">
      <c r="B358" s="4" t="s">
        <v>1027</v>
      </c>
      <c r="C358" s="4"/>
    </row>
    <row r="359" spans="2:22" x14ac:dyDescent="0.25">
      <c r="B359" t="s">
        <v>1042</v>
      </c>
    </row>
  </sheetData>
  <autoFilter ref="A1:AD344" xr:uid="{00000000-0009-0000-0000-000001000000}">
    <sortState xmlns:xlrd2="http://schemas.microsoft.com/office/spreadsheetml/2017/richdata2" ref="A2:AD342">
      <sortCondition ref="A2:A342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T_sc_ManagementCode xmlns="FE1AB69C-9022-4D1B-919D-C54984DD93CE">110704</KIT_sc_ManagementCod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ktdokument" ma:contentTypeID="0x01010071463EE47383564B9EFAD3A2A8DF5E7C001F9EBB5B9BEE8A4599916749E2F3D65C" ma:contentTypeVersion="9" ma:contentTypeDescription="Skapa ett nytt listobjekt." ma:contentTypeScope="" ma:versionID="a920664644a144d487cfa9e25bd495d2">
  <xsd:schema xmlns:xsd="http://www.w3.org/2001/XMLSchema" xmlns:xs="http://www.w3.org/2001/XMLSchema" xmlns:p="http://schemas.microsoft.com/office/2006/metadata/properties" xmlns:ns2="14571de3-10a2-42ef-a9fd-7aa13da44c0f" xmlns:ns3="FE1AB69C-9022-4D1B-919D-C54984DD93CE" xmlns:ns4="86378aaa-6464-4e58-a2d0-edf0e758b733" xmlns:ns5="e36bcbd0-349c-46cf-960b-a2117a19e550" targetNamespace="http://schemas.microsoft.com/office/2006/metadata/properties" ma:root="true" ma:fieldsID="c976ecb887b70e50aa56259ec695c6af" ns2:_="" ns3:_="" ns4:_="" ns5:_="">
    <xsd:import namespace="14571de3-10a2-42ef-a9fd-7aa13da44c0f"/>
    <xsd:import namespace="FE1AB69C-9022-4D1B-919D-C54984DD93CE"/>
    <xsd:import namespace="86378aaa-6464-4e58-a2d0-edf0e758b733"/>
    <xsd:import namespace="e36bcbd0-349c-46cf-960b-a2117a19e550"/>
    <xsd:element name="properties">
      <xsd:complexType>
        <xsd:sequence>
          <xsd:element name="documentManagement">
            <xsd:complexType>
              <xsd:all>
                <xsd:element ref="ns2:DualiteDocRegDate" minOccurs="0"/>
                <xsd:element ref="ns3:KIT_sc_ManagementCode" minOccurs="0"/>
                <xsd:element ref="ns4:DualiteCaseNumber" minOccurs="0"/>
                <xsd:element ref="ns5:MediaServiceMetadata" minOccurs="0"/>
                <xsd:element ref="ns5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71de3-10a2-42ef-a9fd-7aa13da44c0f" elementFormDefault="qualified">
    <xsd:import namespace="http://schemas.microsoft.com/office/2006/documentManagement/types"/>
    <xsd:import namespace="http://schemas.microsoft.com/office/infopath/2007/PartnerControls"/>
    <xsd:element name="DualiteDocRegDate" ma:index="8" nillable="true" ma:displayName="Diariefört" ma:description="Anger vilket datum dokumentet senast registrerades i diariet" ma:format="DateTime" ma:internalName="DualiteDocReg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B69C-9022-4D1B-919D-C54984DD93CE" elementFormDefault="qualified">
    <xsd:import namespace="http://schemas.microsoft.com/office/2006/documentManagement/types"/>
    <xsd:import namespace="http://schemas.microsoft.com/office/infopath/2007/PartnerControls"/>
    <xsd:element name="KIT_sc_ManagementCode" ma:index="9" nillable="true" ma:displayName="Verksamhetskod" ma:default="110704" ma:description="Format: xxxxxx" ma:internalName="KIT_sc_ManagementCode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78aaa-6464-4e58-a2d0-edf0e758b733" elementFormDefault="qualified">
    <xsd:import namespace="http://schemas.microsoft.com/office/2006/documentManagement/types"/>
    <xsd:import namespace="http://schemas.microsoft.com/office/infopath/2007/PartnerControls"/>
    <xsd:element name="DualiteCaseNumber" ma:index="10" nillable="true" ma:displayName="Ärendenummer" ma:description="Anger vilket ärende dokumentet senast diariefördes i" ma:internalName="DualiteCaseNumber" ma:readOnly="true">
      <xsd:simpleType>
        <xsd:restriction base="dms:Text"/>
      </xsd:simpleType>
    </xsd:element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bcbd0-349c-46cf-960b-a2117a19e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D7878-9A02-43B4-84E0-B17D8E4613FE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e36bcbd0-349c-46cf-960b-a2117a19e550"/>
    <ds:schemaRef ds:uri="http://schemas.microsoft.com/office/2006/documentManagement/types"/>
    <ds:schemaRef ds:uri="14571de3-10a2-42ef-a9fd-7aa13da44c0f"/>
    <ds:schemaRef ds:uri="http://schemas.openxmlformats.org/package/2006/metadata/core-properties"/>
    <ds:schemaRef ds:uri="http://purl.org/dc/terms/"/>
    <ds:schemaRef ds:uri="86378aaa-6464-4e58-a2d0-edf0e758b733"/>
    <ds:schemaRef ds:uri="FE1AB69C-9022-4D1B-919D-C54984DD93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D1A73F-5C62-4BC1-B893-465A5DB0AE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4CAB6-74CA-4790-BC21-F89C07265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71de3-10a2-42ef-a9fd-7aa13da44c0f"/>
    <ds:schemaRef ds:uri="FE1AB69C-9022-4D1B-919D-C54984DD93CE"/>
    <ds:schemaRef ds:uri="86378aaa-6464-4e58-a2d0-edf0e758b733"/>
    <ds:schemaRef ds:uri="e36bcbd0-349c-46cf-960b-a2117a19e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Myndighetsregister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Arvid Perbo</dc:creator>
  <cp:keywords/>
  <dc:description/>
  <cp:lastModifiedBy>Mikael Westerlund</cp:lastModifiedBy>
  <cp:revision/>
  <dcterms:created xsi:type="dcterms:W3CDTF">2018-05-25T09:19:26Z</dcterms:created>
  <dcterms:modified xsi:type="dcterms:W3CDTF">2022-10-06T10:59:19Z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0x01010071463EE47383564B9EFAD3A2A8DF5E7C001F9EBB5B9BEE8A4599916749E2F3D65C</vt:lpwstr>
  </property>
  <property fmtid="{D5CDD505-2E9C-101B-9397-08002B2CF9AE}" pid="3" name="AuthorIds_UIVersion_15872">
    <vt:lpwstr>16</vt:lpwstr>
  </property>
</Properties>
</file>